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hidePivotFieldList="1"/>
  <bookViews>
    <workbookView xWindow="-15" yWindow="6165" windowWidth="25230" windowHeight="6210" tabRatio="1000" firstSheet="2" activeTab="2"/>
  </bookViews>
  <sheets>
    <sheet name="INF. CONAC" sheetId="69" state="hidden" r:id="rId1"/>
    <sheet name="Ejercicio y Destino GFyR" sheetId="87" state="hidden" r:id="rId2"/>
    <sheet name="Prog y Proy de Inv" sheetId="97" r:id="rId3"/>
    <sheet name="Anexo 1" sheetId="88" state="hidden" r:id="rId4"/>
    <sheet name="Anexo 2" sheetId="89" state="hidden" r:id="rId5"/>
    <sheet name="Gto Sector Púb Clasif Econ" sheetId="71" state="hidden" r:id="rId6"/>
    <sheet name="JUSTIFICACIÓN (CLASIF ECON)" sheetId="63" state="veryHidden" r:id="rId7"/>
    <sheet name="Jus. Gto Sector Púb Clasif Econ" sheetId="86" state="hidden" r:id="rId8"/>
  </sheets>
  <definedNames>
    <definedName name="_Fill" localSheetId="4" hidden="1">#REF!</definedName>
    <definedName name="_Fill" hidden="1">#REF!</definedName>
    <definedName name="_Regression_Out" localSheetId="4" hidden="1">#REF!</definedName>
    <definedName name="_Regression_Out" hidden="1">#REF!</definedName>
    <definedName name="_Regression_X" localSheetId="4" hidden="1">#REF!</definedName>
    <definedName name="_Regression_X" hidden="1">#REF!</definedName>
    <definedName name="_Regression_Y" localSheetId="4" hidden="1">#REF!</definedName>
    <definedName name="_Regression_Y" hidden="1">#REF!</definedName>
    <definedName name="_xlnm.Print_Area" localSheetId="5">'Gto Sector Púb Clasif Econ'!$A$1:$L$23</definedName>
    <definedName name="_xlnm.Print_Titles" localSheetId="7">'Jus. Gto Sector Púb Clasif Econ'!$1:$2</definedName>
    <definedName name="Z_1F1F50C0_A1A8_11D3_9CF5_00500465667F_.wvu.PrintTitles" localSheetId="5" hidden="1">'Gto Sector Púb Clasif Econ'!$1:$4</definedName>
    <definedName name="Z_70C6B94A_3591_4B4D_A9CC_4F5EC49EEC20_.wvu.PrintTitles" localSheetId="5" hidden="1">'Gto Sector Púb Clasif Econ'!$1:$4</definedName>
    <definedName name="Z_CB750D60_A1A8_11D3_B77A_444553540000_.wvu.PrintTitles" localSheetId="5" hidden="1">'Gto Sector Púb Clasif Econ'!$1:$4</definedName>
  </definedNames>
  <calcPr calcId="145621"/>
</workbook>
</file>

<file path=xl/calcChain.xml><?xml version="1.0" encoding="utf-8"?>
<calcChain xmlns="http://schemas.openxmlformats.org/spreadsheetml/2006/main">
  <c r="H18" i="71" l="1" a="1"/>
  <c r="H18" i="71" s="1"/>
  <c r="H19" i="71" a="1"/>
  <c r="H19" i="71" s="1"/>
  <c r="G19" i="71" a="1"/>
  <c r="G19" i="71" s="1"/>
  <c r="F19" i="71" a="1"/>
  <c r="F19" i="71" s="1"/>
  <c r="E19" i="71" a="1"/>
  <c r="E19" i="71" s="1"/>
  <c r="D19" i="71" a="1"/>
  <c r="D19" i="71" s="1"/>
  <c r="C19" i="71" a="1"/>
  <c r="C19" i="71" s="1"/>
  <c r="G18" i="71" a="1"/>
  <c r="G18" i="71" s="1"/>
  <c r="F18" i="71" a="1"/>
  <c r="F18" i="71" s="1"/>
  <c r="E18" i="71" a="1"/>
  <c r="E18" i="71" s="1"/>
  <c r="D18" i="71" a="1"/>
  <c r="D18" i="71" s="1"/>
  <c r="C18" i="71" a="1"/>
  <c r="C18" i="71" s="1"/>
  <c r="B19" i="71" l="1"/>
  <c r="H9" i="71" l="1" a="1"/>
  <c r="H9" i="71" s="1"/>
  <c r="G9" i="71" a="1"/>
  <c r="G9" i="71" s="1"/>
  <c r="F9" i="71" a="1"/>
  <c r="F9" i="71" s="1"/>
  <c r="E9" i="71" a="1"/>
  <c r="E9" i="71" s="1"/>
  <c r="D9" i="71" a="1"/>
  <c r="D9" i="71" s="1"/>
  <c r="C9" i="71" a="1"/>
  <c r="C9" i="71" s="1"/>
  <c r="H21" i="71" l="1" a="1"/>
  <c r="H21" i="71" s="1"/>
  <c r="G21" i="71" a="1"/>
  <c r="G21" i="71" s="1"/>
  <c r="F21" i="71" a="1"/>
  <c r="F21" i="71" s="1"/>
  <c r="E21" i="71" a="1"/>
  <c r="E21" i="71" s="1"/>
  <c r="D21" i="71" a="1"/>
  <c r="D21" i="71" s="1"/>
  <c r="C21" i="71" a="1"/>
  <c r="C21" i="71" s="1"/>
  <c r="H15" i="71" a="1"/>
  <c r="H15" i="71" s="1"/>
  <c r="G15" i="71" a="1"/>
  <c r="G15" i="71" s="1"/>
  <c r="F15" i="71" a="1"/>
  <c r="F15" i="71" s="1"/>
  <c r="E15" i="71" a="1"/>
  <c r="E15" i="71" s="1"/>
  <c r="D15" i="71" a="1"/>
  <c r="D15" i="71" s="1"/>
  <c r="C15" i="71" a="1"/>
  <c r="C15" i="71" s="1"/>
  <c r="H14" i="71" a="1"/>
  <c r="H14" i="71" s="1"/>
  <c r="G14" i="71" a="1"/>
  <c r="G14" i="71" s="1"/>
  <c r="F14" i="71" a="1"/>
  <c r="F14" i="71" s="1"/>
  <c r="E14" i="71" a="1"/>
  <c r="E14" i="71" s="1"/>
  <c r="D14" i="71" a="1"/>
  <c r="D14" i="71" s="1"/>
  <c r="C14" i="71" a="1"/>
  <c r="C14" i="71" s="1"/>
  <c r="H12" i="71" a="1"/>
  <c r="H12" i="71" s="1"/>
  <c r="G12" i="71" a="1"/>
  <c r="G12" i="71" s="1"/>
  <c r="F12" i="71" a="1"/>
  <c r="F12" i="71" s="1"/>
  <c r="E12" i="71" a="1"/>
  <c r="E12" i="71" s="1"/>
  <c r="D12" i="71" a="1"/>
  <c r="D12" i="71" s="1"/>
  <c r="C12" i="71" a="1"/>
  <c r="C12" i="71" s="1"/>
  <c r="H11" i="71" a="1"/>
  <c r="H11" i="71" s="1"/>
  <c r="G11" i="71" a="1"/>
  <c r="G11" i="71" s="1"/>
  <c r="F11" i="71" a="1"/>
  <c r="F11" i="71" s="1"/>
  <c r="E11" i="71" a="1"/>
  <c r="E11" i="71" s="1"/>
  <c r="D11" i="71" a="1"/>
  <c r="D11" i="71" s="1"/>
  <c r="C11" i="71" a="1"/>
  <c r="C11" i="71" s="1"/>
  <c r="B21" i="71"/>
  <c r="D17" i="71" l="1"/>
  <c r="H17" i="71"/>
  <c r="C17" i="71"/>
  <c r="G17" i="71"/>
  <c r="F17" i="71"/>
  <c r="E17" i="71"/>
  <c r="I18" i="71"/>
  <c r="I19" i="71"/>
  <c r="I15" i="71"/>
  <c r="I14" i="71"/>
  <c r="I12" i="71"/>
  <c r="I17" i="71" l="1"/>
  <c r="G18" i="89" l="1"/>
  <c r="F18" i="89"/>
  <c r="E18" i="89"/>
  <c r="D18" i="89"/>
  <c r="G10" i="89"/>
  <c r="F10" i="89"/>
  <c r="E10" i="89"/>
  <c r="D10" i="89"/>
  <c r="D18" i="88"/>
  <c r="E18" i="88"/>
  <c r="F18" i="88"/>
  <c r="D10" i="88"/>
  <c r="E10" i="88"/>
  <c r="F10" i="88"/>
  <c r="C13" i="88" l="1"/>
  <c r="G13" i="88" s="1"/>
  <c r="C14" i="88"/>
  <c r="G14" i="88" s="1"/>
  <c r="C15" i="88"/>
  <c r="G15" i="88" s="1"/>
  <c r="C16" i="88"/>
  <c r="G16" i="88" s="1"/>
  <c r="C17" i="88"/>
  <c r="G17" i="88" s="1"/>
  <c r="C12" i="88"/>
  <c r="G12" i="88" s="1"/>
  <c r="C13" i="89"/>
  <c r="H13" i="89" s="1"/>
  <c r="C14" i="89"/>
  <c r="H14" i="89" s="1"/>
  <c r="C15" i="89"/>
  <c r="H15" i="89" s="1"/>
  <c r="C16" i="89"/>
  <c r="H16" i="89" s="1"/>
  <c r="C17" i="89"/>
  <c r="H17" i="89" s="1"/>
  <c r="C12" i="89"/>
  <c r="H12" i="89" s="1"/>
  <c r="C5" i="89"/>
  <c r="H5" i="89" s="1"/>
  <c r="C6" i="89"/>
  <c r="H6" i="89" s="1"/>
  <c r="C7" i="89"/>
  <c r="H7" i="89" s="1"/>
  <c r="C8" i="89"/>
  <c r="H8" i="89" s="1"/>
  <c r="C9" i="89"/>
  <c r="H9" i="89" s="1"/>
  <c r="C4" i="89"/>
  <c r="H4" i="89" s="1"/>
  <c r="B17" i="89"/>
  <c r="B16" i="89"/>
  <c r="B15" i="89"/>
  <c r="B14" i="89"/>
  <c r="B13" i="89"/>
  <c r="B12" i="89"/>
  <c r="B16" i="88"/>
  <c r="B13" i="88"/>
  <c r="B14" i="88"/>
  <c r="B15" i="88"/>
  <c r="B17" i="88"/>
  <c r="B12" i="88"/>
  <c r="C5" i="88"/>
  <c r="G5" i="88" s="1"/>
  <c r="C6" i="88"/>
  <c r="G6" i="88" s="1"/>
  <c r="C7" i="88"/>
  <c r="G7" i="88" s="1"/>
  <c r="C8" i="88"/>
  <c r="G8" i="88" s="1"/>
  <c r="C9" i="88"/>
  <c r="G9" i="88" s="1"/>
  <c r="C4" i="88"/>
  <c r="G4" i="88" s="1"/>
  <c r="H10" i="89" l="1"/>
  <c r="H18" i="89"/>
  <c r="G18" i="88"/>
  <c r="G10" i="88"/>
  <c r="C18" i="89"/>
  <c r="C10" i="89"/>
  <c r="C18" i="88"/>
  <c r="C10" i="88"/>
  <c r="G5" i="87" l="1"/>
  <c r="F5" i="87"/>
  <c r="E5" i="87"/>
  <c r="K9" i="71" l="1"/>
  <c r="G16" i="71" l="1"/>
  <c r="K12" i="71" l="1"/>
  <c r="L12" i="71" s="1"/>
  <c r="K15" i="71"/>
  <c r="L15" i="71" s="1"/>
  <c r="K19" i="71"/>
  <c r="L19" i="71" s="1"/>
  <c r="J19" i="71"/>
  <c r="E16" i="71"/>
  <c r="H16" i="71"/>
  <c r="J12" i="71"/>
  <c r="J15" i="71"/>
  <c r="H20" i="71"/>
  <c r="G20" i="71"/>
  <c r="H13" i="71"/>
  <c r="H10" i="71"/>
  <c r="D16" i="71"/>
  <c r="B18" i="71"/>
  <c r="B15" i="71"/>
  <c r="K14" i="71"/>
  <c r="B14" i="71"/>
  <c r="B12" i="71"/>
  <c r="B11" i="71"/>
  <c r="B9" i="71"/>
  <c r="B8" i="71"/>
  <c r="H8" i="71" l="1"/>
  <c r="H7" i="71" s="1"/>
  <c r="K11" i="71"/>
  <c r="L11" i="71" s="1"/>
  <c r="K18" i="71"/>
  <c r="L18" i="71" s="1"/>
  <c r="K21" i="71"/>
  <c r="L21" i="71" s="1"/>
  <c r="C16" i="71"/>
  <c r="L9" i="71"/>
  <c r="J14" i="71"/>
  <c r="C13" i="71"/>
  <c r="I9" i="71"/>
  <c r="J9" i="71" s="1"/>
  <c r="J18" i="71"/>
  <c r="I11" i="71"/>
  <c r="J11" i="71" s="1"/>
  <c r="L14" i="71"/>
  <c r="I21" i="71"/>
  <c r="J21" i="71" s="1"/>
  <c r="F20" i="71"/>
  <c r="D13" i="71"/>
  <c r="F13" i="71"/>
  <c r="F10" i="71"/>
  <c r="G10" i="71"/>
  <c r="D10" i="71"/>
  <c r="E20" i="71"/>
  <c r="G13" i="71"/>
  <c r="D20" i="71"/>
  <c r="C20" i="71"/>
  <c r="E13" i="71"/>
  <c r="E10" i="71"/>
  <c r="C10" i="71"/>
  <c r="D8" i="71" l="1"/>
  <c r="D7" i="71" s="1"/>
  <c r="D6" i="71" s="1"/>
  <c r="C8" i="71"/>
  <c r="C7" i="71" s="1"/>
  <c r="E8" i="71"/>
  <c r="E7" i="71" s="1"/>
  <c r="F8" i="71"/>
  <c r="G8" i="71"/>
  <c r="G7" i="71" s="1"/>
  <c r="F16" i="71"/>
  <c r="K16" i="71" s="1"/>
  <c r="K17" i="71"/>
  <c r="L17" i="71" s="1"/>
  <c r="K13" i="71"/>
  <c r="L13" i="71" s="1"/>
  <c r="K10" i="71"/>
  <c r="L10" i="71" s="1"/>
  <c r="K20" i="71"/>
  <c r="L20" i="71" s="1"/>
  <c r="I10" i="71"/>
  <c r="J10" i="71" s="1"/>
  <c r="H6" i="71"/>
  <c r="I13" i="71"/>
  <c r="J13" i="71" s="1"/>
  <c r="I20" i="71"/>
  <c r="J20" i="71" s="1"/>
  <c r="J17" i="71"/>
  <c r="F7" i="71" l="1"/>
  <c r="K8" i="71"/>
  <c r="L8" i="71" s="1"/>
  <c r="I8" i="71"/>
  <c r="J8" i="71" s="1"/>
  <c r="L16" i="71"/>
  <c r="I16" i="71"/>
  <c r="J16" i="71" s="1"/>
  <c r="K7" i="71" l="1"/>
  <c r="L7" i="71" s="1"/>
  <c r="G6" i="71"/>
  <c r="I7" i="71"/>
  <c r="J7" i="71" s="1"/>
  <c r="F6" i="71"/>
  <c r="C6" i="71"/>
  <c r="E6" i="71"/>
  <c r="K6" i="71" l="1"/>
  <c r="L6" i="71" s="1"/>
  <c r="I6" i="71"/>
  <c r="J6" i="71" s="1"/>
  <c r="B8" i="89" l="1"/>
  <c r="B4" i="89"/>
  <c r="B8" i="88"/>
  <c r="B9" i="89"/>
  <c r="B5" i="89"/>
  <c r="B7" i="88"/>
  <c r="B6" i="89"/>
  <c r="B6" i="88"/>
  <c r="B4" i="88"/>
  <c r="B7" i="89"/>
  <c r="B5" i="88"/>
  <c r="B9" i="88"/>
</calcChain>
</file>

<file path=xl/sharedStrings.xml><?xml version="1.0" encoding="utf-8"?>
<sst xmlns="http://schemas.openxmlformats.org/spreadsheetml/2006/main" count="151" uniqueCount="98">
  <si>
    <t>TOTAL</t>
  </si>
  <si>
    <t>MODIFICADO</t>
  </si>
  <si>
    <t>1000</t>
  </si>
  <si>
    <t>2000</t>
  </si>
  <si>
    <t>3000</t>
  </si>
  <si>
    <t>7000</t>
  </si>
  <si>
    <t>APROBADO
ANUAL</t>
  </si>
  <si>
    <t>4000</t>
  </si>
  <si>
    <t>1</t>
  </si>
  <si>
    <t>2</t>
  </si>
  <si>
    <t>9000</t>
  </si>
  <si>
    <t>5000</t>
  </si>
  <si>
    <t>Gasto Corriente</t>
  </si>
  <si>
    <t>%</t>
  </si>
  <si>
    <t>DEVENGADO</t>
  </si>
  <si>
    <t>PP</t>
  </si>
  <si>
    <t>01</t>
  </si>
  <si>
    <t>991</t>
  </si>
  <si>
    <t>Transferencias, Asignaciones, Subsidios y Otras Ayudas.</t>
  </si>
  <si>
    <t>Inversiones Financieras y Otras Provisiones.</t>
  </si>
  <si>
    <t>PAGADO</t>
  </si>
  <si>
    <t>5811</t>
  </si>
  <si>
    <t>1A01</t>
  </si>
  <si>
    <t>2111 111 0 SECRETARÍA DE HACIENDA</t>
  </si>
  <si>
    <t>GASTO PROGRAMABLE</t>
  </si>
  <si>
    <t>Gasto de Operación</t>
  </si>
  <si>
    <t>GASTO DE CAPITAL</t>
  </si>
  <si>
    <t>Inversión Pública</t>
  </si>
  <si>
    <t>PRESUPUESTO DE EGRESOS</t>
  </si>
  <si>
    <t>CONCEPTO / CAPÍTULO DE GASTO</t>
  </si>
  <si>
    <t>5933</t>
  </si>
  <si>
    <t>COMPROMETIDO</t>
  </si>
  <si>
    <t>EJERCIDO</t>
  </si>
  <si>
    <t>CONCEPTO</t>
  </si>
  <si>
    <t>VARIACIÓN DEL DEVENGADO RESPECTO AL:</t>
  </si>
  <si>
    <t>Otras erogaciones</t>
  </si>
  <si>
    <t>Servicios Personales</t>
  </si>
  <si>
    <t>Materiales y Suministros</t>
  </si>
  <si>
    <t>Capital Humano (Servicios Generales)</t>
  </si>
  <si>
    <t>Deuda Pública (ADEFAS).</t>
  </si>
  <si>
    <t>Servicios Generales</t>
  </si>
  <si>
    <t>Inversión Pública (Servicios Generales)</t>
  </si>
  <si>
    <t>Inversión Pública (Bienes Muebles, Inmuebles e Intangibles)</t>
  </si>
  <si>
    <t>Inversión Pública (Inversiones Financieras y Otras Provisiones)</t>
  </si>
  <si>
    <r>
      <t xml:space="preserve">La variación del devengado con el aprobado anual de </t>
    </r>
    <r>
      <rPr>
        <b/>
        <sz val="10"/>
        <rFont val="Arial"/>
        <family val="2"/>
      </rPr>
      <t>( $335,225,659.88)</t>
    </r>
    <r>
      <rPr>
        <sz val="10"/>
        <rFont val="Arial"/>
        <family val="2"/>
      </rPr>
      <t xml:space="preserve"> se debe a que no se ejerció en su totalidad los meses de mayo y junio en virtud que los recursos ministrados fueron insuficientes, los que serán devengados en el siguiente trimestre.</t>
    </r>
  </si>
  <si>
    <r>
      <t xml:space="preserve">La variación de </t>
    </r>
    <r>
      <rPr>
        <b/>
        <sz val="10"/>
        <rFont val="Arial"/>
        <family val="2"/>
      </rPr>
      <t>$28,214,962.29</t>
    </r>
    <r>
      <rPr>
        <sz val="10"/>
        <rFont val="Arial"/>
        <family val="2"/>
      </rPr>
      <t xml:space="preserve"> que existe entre el presupuesto devengado con el aprobado anual, corresponde a recursos que fueron devengados para el pago de asesorías a servidores públicos, servicios de especialidad para la generación de la información financiera trimestral de los empréstitos contratados con las instituciones financieras.</t>
    </r>
  </si>
  <si>
    <r>
      <t xml:space="preserve">La variación que presenta de </t>
    </r>
    <r>
      <rPr>
        <b/>
        <sz val="10"/>
        <rFont val="Arial"/>
        <family val="2"/>
      </rPr>
      <t>($361,274.95)</t>
    </r>
    <r>
      <rPr>
        <sz val="10"/>
        <rFont val="Arial"/>
        <family val="2"/>
      </rPr>
      <t xml:space="preserve"> son recursos que corresponden al fideicomiso "Fondo Metropolitano", beneficiando a los Habitantes de la Zona Metropolitana de Tuxtla Gutiérrez, que serán devengados en cuanto lo requieran.</t>
    </r>
  </si>
  <si>
    <r>
      <t xml:space="preserve">La variación de </t>
    </r>
    <r>
      <rPr>
        <b/>
        <sz val="10"/>
        <rFont val="Arial"/>
        <family val="2"/>
      </rPr>
      <t>($1,795,960.85)</t>
    </r>
    <r>
      <rPr>
        <sz val="10"/>
        <rFont val="Arial"/>
        <family val="2"/>
      </rPr>
      <t xml:space="preserve"> corresponde a la adquisición de mobiliario, bienes informáticos, con la finalidad de equipar un lugar para la operación con los bienes informáticos y con el servicio de Internet a 100 Mb con IP fija para asegurar la operatividad del SIAHE-AC 2016, mediante la información que generan los 92 Organismos Públicos, equipos de administración, equipo de administración menor, maquinaria y equipo industrial, sistema de aire acondicionado, calefacción y refrigeración industrial y comercial para los diferentes Órganos Administrativos de esta Secretaría de Hacienda.</t>
    </r>
  </si>
  <si>
    <r>
      <t xml:space="preserve">En este rubro la variación de </t>
    </r>
    <r>
      <rPr>
        <b/>
        <sz val="10"/>
        <rFont val="Arial"/>
        <family val="2"/>
      </rPr>
      <t>($22,810,787.20)</t>
    </r>
    <r>
      <rPr>
        <sz val="10"/>
        <rFont val="Arial"/>
        <family val="2"/>
      </rPr>
      <t xml:space="preserve"> es en virtud que los recursos fueron traspasados para el pago de Publicaciones Oficiales y la diferencia corresponde al Fideicomiso Irrevocable de Administración y Pago, que serán devengados en cuanto lo solicite la Dirección de Control Financiero de la Tesorería Única.</t>
    </r>
  </si>
  <si>
    <r>
      <t xml:space="preserve">La variación de </t>
    </r>
    <r>
      <rPr>
        <b/>
        <sz val="10"/>
        <rFont val="Arial"/>
        <family val="2"/>
      </rPr>
      <t>$568,532.94</t>
    </r>
    <r>
      <rPr>
        <sz val="10"/>
        <rFont val="Arial"/>
        <family val="2"/>
      </rPr>
      <t xml:space="preserve"> que se genera en el gasto del sector público entre el presupuesto devengado con el aprobado anual, se debe a que los materiales que requirieron los diferentes Órganos Administrativos, como son: materiales y útiles de oficina , consumibles para el procesamiento, en equipos y bienes informáticos, productos alimenticios para personas, material de limpieza, material eléctrico y electrónico, combustibles para vehículos operativos de la Subsecretaría de Ingresos, Delegaciones de Haciendas, y Módulos de Gobierno Express para una mejor atención al público , para obtener una mejor recaudación por las contribuciones hacendarias, refacciones y accesorios menores de equipo de transporte de los vehículos operativos de la Secretaría.</t>
    </r>
  </si>
  <si>
    <r>
      <t xml:space="preserve">La variación de </t>
    </r>
    <r>
      <rPr>
        <b/>
        <sz val="10"/>
        <rFont val="Arial"/>
        <family val="2"/>
      </rPr>
      <t>$46,875,873.54</t>
    </r>
    <r>
      <rPr>
        <sz val="10"/>
        <rFont val="Arial"/>
        <family val="2"/>
      </rPr>
      <t xml:space="preserve"> Que se genero en el gasto del sector público entre el presupuesto devengado con el aprobado anual se debe a las ayudas sociales aportaciones al INDETEC (Instituto para el Desarrollo Tecnológico de las Haciendas Públicas ) para cubrir la aportación que le corresponde al Estado de Chiapas, apoyo a la población estudiantil con otorgamiento de playeras, subsidio por bebidas alcohólicas a establecimientos, pago de energía eléctrica a la Iglesia San Marcos, Albergue Infantil, renta de edificio de la Sala Regional Chiapas-Tabasco, y apoyo a la colecta nacional de la Cruz Roja.</t>
    </r>
  </si>
  <si>
    <t>JUSTIFICACIÓN (GASTO DEL SECTOR PÚBLICO PRESUPUESTARIO EN CLASIFICACIÓN ECONOMICA)
Del 1 de Enero al 30 de Junio de 2016</t>
  </si>
  <si>
    <r>
      <t xml:space="preserve">La variación que presenta de </t>
    </r>
    <r>
      <rPr>
        <b/>
        <sz val="10"/>
        <rFont val="Arial"/>
        <family val="2"/>
      </rPr>
      <t>($1,831,065.60)</t>
    </r>
    <r>
      <rPr>
        <sz val="10"/>
        <rFont val="Arial"/>
        <family val="2"/>
      </rPr>
      <t xml:space="preserve"> es por reducción de recursos presupuestarios con sustento en el decreto en el que se crea la Oficialía Mayor del Estado de Chiapas, como un organismo auxiliar del Poder Ejecutivo del Estado , publicado en el Periódico Oficial Número 226-3a Sección y con fundamento en el Articulo 357 del Código de la Hacienda Pública para el Estado de Chiapas.</t>
    </r>
  </si>
  <si>
    <r>
      <t xml:space="preserve">La variación que presenta de </t>
    </r>
    <r>
      <rPr>
        <b/>
        <sz val="10"/>
        <rFont val="Arial"/>
        <family val="2"/>
      </rPr>
      <t>$5,721,991.91</t>
    </r>
    <r>
      <rPr>
        <sz val="10"/>
        <rFont val="Arial"/>
        <family val="2"/>
      </rPr>
      <t xml:space="preserve"> fueron gastos del ejercicio anterior que no estaban contemplados en el presupuesto aprobado, por lo que se solicito para el pago de publicaciones oficiales del C. Gobernador.</t>
    </r>
  </si>
  <si>
    <r>
      <t xml:space="preserve">La variación de </t>
    </r>
    <r>
      <rPr>
        <b/>
        <sz val="10"/>
        <rFont val="Arial"/>
        <family val="2"/>
      </rPr>
      <t>$77,359,905.64</t>
    </r>
    <r>
      <rPr>
        <sz val="10"/>
        <rFont val="Arial"/>
        <family val="2"/>
      </rPr>
      <t xml:space="preserve"> que se genera en el gasto del sector público entre el presupuesto devengado con el aprobado anual, se debe a que se solicitaron recursos para arrendamiento de espectaculares, materiales, y equipo para escenografías, gastos de ceremonial, congresos y convenciones del proyecto de Gubernatura en los eventos del C. Gobernador y la visita de su Santidad el Papa Francisco, servicio de digitalización de carteles, mantas y rótulos publicitarios para concientizar a los contribuyentes para el pago del impuesto de tenencia vehicular; rentas de espectaculares, servicio de mantenimiento de páginas web y adquisición de licencias de programas informáticos.</t>
    </r>
  </si>
  <si>
    <t>5813</t>
  </si>
  <si>
    <t>5814</t>
  </si>
  <si>
    <t/>
  </si>
  <si>
    <t>GASTO NO PROGRAMABLE</t>
  </si>
  <si>
    <t>2011</t>
  </si>
  <si>
    <t>PROGRAMA O FONDO</t>
  </si>
  <si>
    <t>DESTINO DE LOS RECURSOS</t>
  </si>
  <si>
    <t>EJERCICIO</t>
  </si>
  <si>
    <t>REINTEGRO</t>
  </si>
  <si>
    <t>DISPONIBLE
PRESUPUESTARIO
1</t>
  </si>
  <si>
    <t>REFRENDOS PARA 2016
2</t>
  </si>
  <si>
    <t>COMPROMETIDO POR
DEVENGAR
3</t>
  </si>
  <si>
    <t>ACTIVOS DIFERIDOS
DEL EJERCICIO EN
CURSO
4</t>
  </si>
  <si>
    <t>ECONOMÍAS Y/O
AHORROS
5= (1-2-3-4)</t>
  </si>
  <si>
    <t>TOTALES</t>
  </si>
  <si>
    <t>DISPONIBLE
FINANCIERO
1</t>
  </si>
  <si>
    <t>ECONOMÍAS Y/O
AHORROS
6= (1-2-3-4-5)</t>
  </si>
  <si>
    <t>RECURSOS
AUTORIZADOS NO
RADICADOS
5</t>
  </si>
  <si>
    <t>NOTA</t>
  </si>
  <si>
    <t>Anexo 1</t>
  </si>
  <si>
    <t>Anexo 2</t>
  </si>
  <si>
    <t>Tuxtla Gutiérrez.</t>
  </si>
  <si>
    <t>El saldo ($365,867,917.35)  son recursos pagados de gastos personales sin presupuesto aprobado, mismos que serán solicitados para la regularización en el Ejercicio Fiscal 2017.</t>
  </si>
  <si>
    <r>
      <rPr>
        <b/>
        <sz val="9"/>
        <color theme="0"/>
        <rFont val="Arial"/>
        <family val="2"/>
      </rPr>
      <t>INTEGRACIÓN DE LAS ECONOMÍAS Y/O AHORROS PRESUPUESTALES</t>
    </r>
    <r>
      <rPr>
        <sz val="9"/>
        <color theme="0"/>
        <rFont val="Arial"/>
        <family val="2"/>
      </rPr>
      <t xml:space="preserve">
AL CIERRE DEL EJERCICIO 2016</t>
    </r>
  </si>
  <si>
    <t>El saldo ($364,339,128.43)  son recursos pagados de gastos personales sin presupuesto aprobado, mismos que serán solicitados para la regularización en el Ejercicio Fiscal 2017.</t>
  </si>
  <si>
    <r>
      <t xml:space="preserve">GASTO DEL SECTOR PÚBLICO PRESUPUESTARIO EN CLASIFICACIÓN ECONÓMICA
</t>
    </r>
    <r>
      <rPr>
        <sz val="8"/>
        <color theme="0"/>
        <rFont val="Arial"/>
        <family val="2"/>
      </rPr>
      <t>DEL 1 DE ENERO AL 31 DE MARZO DE 2017</t>
    </r>
  </si>
  <si>
    <r>
      <t xml:space="preserve">JUSTIFICACIÓN (GASTO DEL SECTOR PÚBLICO PRESUPUESTARIO EN CLASIFICACIÓN ECONÓMICA)
</t>
    </r>
    <r>
      <rPr>
        <sz val="10"/>
        <color theme="0"/>
        <rFont val="Arial"/>
        <family val="2"/>
      </rPr>
      <t>DEL 1 DE ENERO AL 31 DE MARZO DE 2017</t>
    </r>
  </si>
  <si>
    <r>
      <rPr>
        <b/>
        <sz val="10"/>
        <rFont val="Arial"/>
        <family val="2"/>
      </rPr>
      <t>1000 Servicios Personales;</t>
    </r>
    <r>
      <rPr>
        <sz val="10"/>
        <rFont val="Arial"/>
        <family val="2"/>
      </rPr>
      <t xml:space="preserve"> la variación del devengado con el aprobado anual de </t>
    </r>
    <r>
      <rPr>
        <b/>
        <sz val="10"/>
        <rFont val="Arial"/>
        <family val="2"/>
      </rPr>
      <t>($472,135,169.79)</t>
    </r>
    <r>
      <rPr>
        <sz val="10"/>
        <rFont val="Arial"/>
        <family val="2"/>
      </rPr>
      <t xml:space="preserve"> que se generan en el gasto del sector público se debe a honorarios y honorarios especiales, aportaciones al ISSTECH y ISSTECH (docente), cuotas para el seguro de vida, prestaciones de retiro, estímulos al personal y de productividad.</t>
    </r>
  </si>
  <si>
    <r>
      <rPr>
        <b/>
        <sz val="10"/>
        <rFont val="Arial"/>
        <family val="2"/>
      </rPr>
      <t xml:space="preserve">5000 Bienes Muebles, Inmuebles e Intangibles; </t>
    </r>
    <r>
      <rPr>
        <sz val="10"/>
        <rFont val="Arial"/>
        <family val="2"/>
      </rPr>
      <t xml:space="preserve">la variación de </t>
    </r>
    <r>
      <rPr>
        <b/>
        <sz val="10"/>
        <rFont val="Arial"/>
        <family val="2"/>
      </rPr>
      <t>$110,200.02</t>
    </r>
    <r>
      <rPr>
        <sz val="10"/>
        <rFont val="Arial"/>
        <family val="2"/>
      </rPr>
      <t xml:space="preserve"> corresponde a la adquisición de equipos y aparatos de comunicaciones y telecomunicaciones, equipos y aparatos menores de comunicaciones y telecomunicaciones de la Oficina de Gubernatura.</t>
    </r>
  </si>
  <si>
    <r>
      <rPr>
        <b/>
        <sz val="10"/>
        <rFont val="Arial"/>
        <family val="2"/>
      </rPr>
      <t>7000 Inversiones Financieras y Otras Provisiones;</t>
    </r>
    <r>
      <rPr>
        <sz val="10"/>
        <rFont val="Arial"/>
        <family val="2"/>
      </rPr>
      <t xml:space="preserve"> la variación del devengado con el aprobado anual de  </t>
    </r>
    <r>
      <rPr>
        <b/>
        <sz val="10"/>
        <rFont val="Arial"/>
        <family val="2"/>
      </rPr>
      <t>($27,999,089.00)</t>
    </r>
    <r>
      <rPr>
        <sz val="10"/>
        <rFont val="Arial"/>
        <family val="2"/>
      </rPr>
      <t xml:space="preserve"> corresponde a la aportación del fideicomiso público Fondo Metropolitano, financiado con recursos federales provenientes del Ramo 23.</t>
    </r>
  </si>
  <si>
    <r>
      <t>2000 Materiales y Suministros;</t>
    </r>
    <r>
      <rPr>
        <sz val="10"/>
        <rFont val="Arial"/>
        <family val="2"/>
      </rPr>
      <t xml:space="preserve"> la variación de </t>
    </r>
    <r>
      <rPr>
        <b/>
        <sz val="10"/>
        <rFont val="Arial"/>
        <family val="2"/>
      </rPr>
      <t>($14,796,349.55)</t>
    </r>
    <r>
      <rPr>
        <sz val="10"/>
        <rFont val="Arial"/>
        <family val="2"/>
      </rPr>
      <t xml:space="preserve"> que se genera en el gasto del sector público entre el presupuesto devengado con el aprobado anual, se debe a lo relacionado con material y útiles de oficina, materiales y útiles consumibles para el procesamiento en equipo y bienes informáticos, servicio de suscripción e información, productos alimenticios para personas, combustible, refacciones y accesorios para equipo de computo y telecomunicaciones, refacciones y accesorios menores de equipo de transporte.</t>
    </r>
  </si>
  <si>
    <r>
      <rPr>
        <b/>
        <sz val="10"/>
        <rFont val="Arial"/>
        <family val="2"/>
      </rPr>
      <t>7000 Inversiones Financieras y Otras Provisiones;</t>
    </r>
    <r>
      <rPr>
        <sz val="10"/>
        <rFont val="Arial"/>
        <family val="2"/>
      </rPr>
      <t xml:space="preserve"> en este rubro, la variación de </t>
    </r>
    <r>
      <rPr>
        <b/>
        <sz val="10"/>
        <rFont val="Arial"/>
        <family val="2"/>
      </rPr>
      <t>($22,268,476.30)</t>
    </r>
    <r>
      <rPr>
        <sz val="10"/>
        <rFont val="Arial"/>
        <family val="2"/>
      </rPr>
      <t xml:space="preserve"> entre el presupuesto devengado con el aprovado anual, se debe a la aportación al fideicomiso público (Banobras).</t>
    </r>
  </si>
  <si>
    <r>
      <rPr>
        <b/>
        <sz val="10"/>
        <rFont val="Arial"/>
        <family val="2"/>
      </rPr>
      <t>9000 Deuda Pública (ADEFAS);</t>
    </r>
    <r>
      <rPr>
        <sz val="10"/>
        <rFont val="Arial"/>
        <family val="2"/>
      </rPr>
      <t xml:space="preserve"> la variación que presenta de </t>
    </r>
    <r>
      <rPr>
        <b/>
        <sz val="10"/>
        <rFont val="Arial"/>
        <family val="2"/>
      </rPr>
      <t>$17,118,805.10</t>
    </r>
    <r>
      <rPr>
        <sz val="10"/>
        <rFont val="Arial"/>
        <family val="2"/>
      </rPr>
      <t xml:space="preserve"> son recursos para el pago de servicios materiales y suministros, así como también por servicios generales (delegaciones) no efectuados por Tesorería.</t>
    </r>
  </si>
  <si>
    <r>
      <rPr>
        <b/>
        <sz val="10"/>
        <rFont val="Arial"/>
        <family val="2"/>
      </rPr>
      <t>4000 Transferencias, Asignaciones, Subsidios y Otras Ayudas;</t>
    </r>
    <r>
      <rPr>
        <sz val="10"/>
        <rFont val="Arial"/>
        <family val="2"/>
      </rPr>
      <t xml:space="preserve"> la variación de </t>
    </r>
    <r>
      <rPr>
        <b/>
        <sz val="10"/>
        <rFont val="Arial"/>
        <family val="2"/>
      </rPr>
      <t>($8,250,852.79)</t>
    </r>
    <r>
      <rPr>
        <sz val="10"/>
        <rFont val="Arial"/>
        <family val="2"/>
      </rPr>
      <t xml:space="preserve"> que se genera en el gasto del sector público entre el presupuesto devengado con el aprobado anual, se debe a las ayudas a organizaciones y personas (ayudas culturales y sociales) y públicas, así como la colecta de la Cruz Roja Mexicana 2017.</t>
    </r>
  </si>
  <si>
    <r>
      <rPr>
        <b/>
        <sz val="10"/>
        <rFont val="Arial"/>
        <family val="2"/>
      </rPr>
      <t>3000 Servicios Generales;</t>
    </r>
    <r>
      <rPr>
        <sz val="10"/>
        <rFont val="Arial"/>
        <family val="2"/>
      </rPr>
      <t xml:space="preserve"> la variación de </t>
    </r>
    <r>
      <rPr>
        <b/>
        <sz val="10"/>
        <rFont val="Arial"/>
        <family val="2"/>
      </rPr>
      <t>($70,769,219.67)</t>
    </r>
    <r>
      <rPr>
        <sz val="10"/>
        <rFont val="Arial"/>
        <family val="2"/>
      </rPr>
      <t xml:space="preserve"> que se genera en el gasto del sector público entre el presupuesto devengado con el aprobado anual, se debe a los recursos de servicio de energía eléctrica, arrendamiento de edificios y locales, servicios de vigilancia, servicios integrales, servicios bancarios y financieros, mantenimiento y conservación de mobiliario, así como equipo de administración.</t>
    </r>
  </si>
  <si>
    <t>Proyecto de Desarrollo Regional. Ramo 23 - U128</t>
  </si>
  <si>
    <r>
      <t>ENTIDAD FEDERATIVA: CHIAPAS
FORMATO DEL EJERCICIO Y DESTINO DE GASTO FEDERALIZADO Y REINTEGRO</t>
    </r>
    <r>
      <rPr>
        <sz val="9"/>
        <color rgb="FFFFFFFF"/>
        <rFont val="Arial"/>
        <family val="2"/>
      </rPr>
      <t xml:space="preserve">
AL PERIODO: 2o Trimestre 2017</t>
    </r>
  </si>
  <si>
    <t>PROGRAMA PRESUPUESTARIO / PROYECTO ESTRATÉGICO</t>
  </si>
  <si>
    <t>MUNICIPIO / COBERTURA</t>
  </si>
  <si>
    <t>APROBADO</t>
  </si>
  <si>
    <t>AVANCE %
DEVENGADO/
MODIFICADO</t>
  </si>
  <si>
    <t>NO APLICA</t>
  </si>
  <si>
    <t>EGRESOS</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</si>
</sst>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1" formatCode="_-* #,##0_-;\-* #,##0_-;_-* &quot;-&quot;_-;_-@_-"/>
    <numFmt numFmtId="44" formatCode="_-&quot;$&quot;* #,##0.00_-;\-&quot;$&quot;* #,##0.00_-;_-&quot;$&quot;* &quot;-&quot;??_-;_-@_-"/>
    <numFmt numFmtId="43" formatCode="_-* #,##0.00_-;\-* #,##0.00_-;_-* &quot;-&quot;??_-;_-@_-"/>
    <numFmt numFmtId="164" formatCode="#,##0.00;[Red]\(#,##0.00\)"/>
    <numFmt numFmtId="166" formatCode="#,##0.0"/>
    <numFmt numFmtId="167" formatCode="_(* #,##0.00_);_(* \(#,##0.00\);_(* &quot;-&quot;??_);_(@_)"/>
    <numFmt numFmtId="168" formatCode="0.0"/>
    <numFmt numFmtId="169" formatCode="_-* #,##0.00_-;\-* #,##0.00_-;_-* &quot;&quot;??_-;_-@_-"/>
    <numFmt numFmtId="170" formatCode="_-* #,##0.0_-;\-* #,##0.0_-;_-* &quot;&quot;??_-;_-@_-"/>
    <numFmt numFmtId="171" formatCode="_-[$€-2]* #,##0.00_-;\-[$€-2]* #,##0.00_-;_-[$€-2]* &quot;-&quot;??_-"/>
  </numFmts>
  <fonts count="5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9"/>
      <name val="Arial"/>
      <family val="2"/>
    </font>
    <font>
      <sz val="9"/>
      <name val="Arial"/>
      <family val="2"/>
    </font>
    <font>
      <b/>
      <sz val="10"/>
      <name val="Arial"/>
      <family val="2"/>
    </font>
    <font>
      <b/>
      <sz val="8"/>
      <name val="Arial"/>
      <family val="2"/>
    </font>
    <font>
      <sz val="10"/>
      <color indexed="8"/>
      <name val="MS Sans Serif"/>
      <family val="2"/>
    </font>
    <font>
      <sz val="10"/>
      <name val="MS Sans Serif"/>
      <family val="2"/>
    </font>
    <font>
      <sz val="9"/>
      <color theme="0"/>
      <name val="Arial"/>
      <family val="2"/>
    </font>
    <font>
      <b/>
      <sz val="9"/>
      <color theme="0"/>
      <name val="Arial"/>
      <family val="2"/>
    </font>
    <font>
      <b/>
      <sz val="8"/>
      <color theme="0"/>
      <name val="Arial"/>
      <family val="2"/>
    </font>
    <font>
      <sz val="10"/>
      <color indexed="8"/>
      <name val="Arial"/>
      <family val="2"/>
    </font>
    <font>
      <sz val="10"/>
      <color indexed="8"/>
      <name val="Arial"/>
      <family val="2"/>
    </font>
    <font>
      <sz val="8"/>
      <color theme="0"/>
      <name val="Arial"/>
      <family val="2"/>
    </font>
    <font>
      <sz val="8"/>
      <color theme="0"/>
      <name val="Calibri"/>
      <family val="2"/>
      <scheme val="minor"/>
    </font>
    <font>
      <sz val="8"/>
      <name val="Calibri"/>
      <family val="2"/>
      <scheme val="minor"/>
    </font>
    <font>
      <b/>
      <sz val="8"/>
      <color theme="0"/>
      <name val="Calibri"/>
      <family val="2"/>
      <scheme val="minor"/>
    </font>
    <font>
      <b/>
      <sz val="8"/>
      <name val="Calibri"/>
      <family val="2"/>
      <scheme val="minor"/>
    </font>
    <font>
      <sz val="10"/>
      <color indexed="8"/>
      <name val="Calibri"/>
      <family val="2"/>
      <scheme val="minor"/>
    </font>
    <font>
      <b/>
      <sz val="8"/>
      <color indexed="9"/>
      <name val="Arial"/>
      <family val="2"/>
    </font>
    <font>
      <b/>
      <sz val="10"/>
      <color theme="0"/>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sz val="9"/>
      <color indexed="10"/>
      <name val="Geneva"/>
      <family val="2"/>
    </font>
    <font>
      <b/>
      <sz val="11"/>
      <color indexed="9"/>
      <name val="Calibri"/>
      <family val="2"/>
    </font>
    <font>
      <sz val="11"/>
      <color indexed="52"/>
      <name val="Calibri"/>
      <family val="2"/>
    </font>
    <font>
      <b/>
      <i/>
      <sz val="8"/>
      <name val="Arial"/>
      <family val="2"/>
    </font>
    <font>
      <b/>
      <sz val="11"/>
      <color indexed="6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62"/>
      <name val="Calibri"/>
      <family val="2"/>
    </font>
    <font>
      <b/>
      <sz val="13"/>
      <color indexed="62"/>
      <name val="Calibri"/>
      <family val="2"/>
    </font>
    <font>
      <b/>
      <sz val="18"/>
      <color indexed="62"/>
      <name val="Cambria"/>
      <family val="2"/>
    </font>
    <font>
      <b/>
      <sz val="11"/>
      <color indexed="8"/>
      <name val="Calibri"/>
      <family val="2"/>
    </font>
    <font>
      <b/>
      <sz val="9"/>
      <color rgb="FFFFFFFF"/>
      <name val="Arial"/>
      <family val="2"/>
    </font>
    <font>
      <sz val="9"/>
      <color rgb="FFFFFFFF"/>
      <name val="Arial"/>
      <family val="2"/>
    </font>
    <font>
      <sz val="10"/>
      <color theme="0"/>
      <name val="Arial"/>
      <family val="2"/>
    </font>
    <font>
      <sz val="10"/>
      <color theme="1"/>
      <name val="Calibri"/>
      <family val="2"/>
      <scheme val="minor"/>
    </font>
    <font>
      <sz val="48"/>
      <color theme="0" tint="-0.249977111117893"/>
      <name val="Arial Black"/>
      <family val="2"/>
    </font>
  </fonts>
  <fills count="26">
    <fill>
      <patternFill patternType="none"/>
    </fill>
    <fill>
      <patternFill patternType="gray125"/>
    </fill>
    <fill>
      <patternFill patternType="solid">
        <fgColor indexed="8"/>
        <bgColor indexed="64"/>
      </patternFill>
    </fill>
    <fill>
      <patternFill patternType="solid">
        <fgColor indexed="9"/>
        <bgColor indexed="64"/>
      </patternFill>
    </fill>
    <fill>
      <patternFill patternType="solid">
        <fgColor rgb="FFFFFF00"/>
        <bgColor indexed="64"/>
      </patternFill>
    </fill>
    <fill>
      <patternFill patternType="solid">
        <fgColor theme="1"/>
        <bgColor indexed="64"/>
      </patternFill>
    </fill>
    <fill>
      <patternFill patternType="solid">
        <fgColor theme="1" tint="0.34998626667073579"/>
        <bgColor indexed="64"/>
      </patternFill>
    </fill>
    <fill>
      <patternFill patternType="solid">
        <fgColor rgb="FF002060"/>
        <bgColor indexed="64"/>
      </patternFill>
    </fill>
    <fill>
      <patternFill patternType="solid">
        <fgColor rgb="FF0070C0"/>
        <bgColor indexed="64"/>
      </patternFill>
    </fill>
    <fill>
      <patternFill patternType="solid">
        <fgColor indexed="22"/>
      </patternFill>
    </fill>
    <fill>
      <patternFill patternType="solid">
        <fgColor indexed="47"/>
      </patternFill>
    </fill>
    <fill>
      <patternFill patternType="solid">
        <fgColor indexed="26"/>
      </patternFill>
    </fill>
    <fill>
      <patternFill patternType="solid">
        <fgColor indexed="27"/>
      </patternFill>
    </fill>
    <fill>
      <patternFill patternType="solid">
        <fgColor indexed="29"/>
      </patternFill>
    </fill>
    <fill>
      <patternFill patternType="solid">
        <fgColor indexed="43"/>
      </patternFill>
    </fill>
    <fill>
      <patternFill patternType="solid">
        <fgColor indexed="44"/>
      </patternFill>
    </fill>
    <fill>
      <patternFill patternType="solid">
        <fgColor indexed="49"/>
      </patternFill>
    </fill>
    <fill>
      <patternFill patternType="solid">
        <fgColor indexed="11"/>
      </patternFill>
    </fill>
    <fill>
      <patternFill patternType="solid">
        <fgColor indexed="55"/>
      </patternFill>
    </fill>
    <fill>
      <patternFill patternType="solid">
        <fgColor indexed="42"/>
      </patternFill>
    </fill>
    <fill>
      <patternFill patternType="solid">
        <fgColor indexed="42"/>
        <bgColor indexed="64"/>
      </patternFill>
    </fill>
    <fill>
      <patternFill patternType="solid">
        <fgColor indexed="57"/>
      </patternFill>
    </fill>
    <fill>
      <patternFill patternType="solid">
        <fgColor indexed="54"/>
      </patternFill>
    </fill>
    <fill>
      <patternFill patternType="solid">
        <fgColor indexed="45"/>
      </patternFill>
    </fill>
    <fill>
      <patternFill patternType="solid">
        <fgColor rgb="FF0070C0"/>
        <bgColor rgb="FF008080"/>
      </patternFill>
    </fill>
    <fill>
      <patternFill patternType="solid">
        <fgColor rgb="FFED7D31"/>
        <bgColor indexed="64"/>
      </patternFill>
    </fill>
  </fills>
  <borders count="46">
    <border>
      <left/>
      <right/>
      <top/>
      <bottom/>
      <diagonal/>
    </border>
    <border>
      <left style="medium">
        <color theme="0"/>
      </left>
      <right style="medium">
        <color theme="0"/>
      </right>
      <top style="medium">
        <color theme="0"/>
      </top>
      <bottom style="medium">
        <color theme="0"/>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bottom style="thin">
        <color indexed="64"/>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auto="1"/>
      </left>
      <right style="thin">
        <color auto="1"/>
      </right>
      <top style="thin">
        <color auto="1"/>
      </top>
      <bottom style="thin">
        <color auto="1"/>
      </bottom>
      <diagonal/>
    </border>
    <border>
      <left style="thin">
        <color auto="1"/>
      </left>
      <right/>
      <top style="thin">
        <color indexed="64"/>
      </top>
      <bottom style="thin">
        <color indexed="64"/>
      </bottom>
      <diagonal/>
    </border>
    <border>
      <left/>
      <right style="thin">
        <color auto="1"/>
      </right>
      <top style="thin">
        <color indexed="64"/>
      </top>
      <bottom style="thin">
        <color indexed="64"/>
      </bottom>
      <diagonal/>
    </border>
    <border>
      <left style="thin">
        <color theme="0"/>
      </left>
      <right style="thin">
        <color theme="0"/>
      </right>
      <top style="thin">
        <color theme="0"/>
      </top>
      <bottom style="thin">
        <color theme="0"/>
      </bottom>
      <diagonal/>
    </border>
    <border>
      <left style="medium">
        <color theme="0"/>
      </left>
      <right/>
      <top style="medium">
        <color theme="0"/>
      </top>
      <bottom style="thin">
        <color theme="0"/>
      </bottom>
      <diagonal/>
    </border>
    <border>
      <left/>
      <right/>
      <top style="medium">
        <color theme="0"/>
      </top>
      <bottom style="thin">
        <color theme="0"/>
      </bottom>
      <diagonal/>
    </border>
    <border>
      <left/>
      <right style="medium">
        <color theme="0"/>
      </right>
      <top style="medium">
        <color theme="0"/>
      </top>
      <bottom style="thin">
        <color theme="0"/>
      </bottom>
      <diagonal/>
    </border>
    <border>
      <left style="thin">
        <color theme="0"/>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auto="1"/>
      </left>
      <right style="thin">
        <color auto="1"/>
      </right>
      <top style="thin">
        <color theme="0"/>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double">
        <color indexed="64"/>
      </left>
      <right style="double">
        <color indexed="64"/>
      </right>
      <top style="double">
        <color indexed="64"/>
      </top>
      <bottom style="double">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style="thin">
        <color auto="1"/>
      </left>
      <right/>
      <top style="thin">
        <color theme="0"/>
      </top>
      <bottom/>
      <diagonal/>
    </border>
    <border>
      <left/>
      <right/>
      <top style="thin">
        <color theme="0"/>
      </top>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thin">
        <color indexed="64"/>
      </bottom>
      <diagonal/>
    </border>
    <border>
      <left style="thin">
        <color auto="1"/>
      </left>
      <right style="thin">
        <color auto="1"/>
      </right>
      <top style="thin">
        <color auto="1"/>
      </top>
      <bottom/>
      <diagonal/>
    </border>
  </borders>
  <cellStyleXfs count="111">
    <xf numFmtId="0" fontId="0" fillId="0" borderId="0"/>
    <xf numFmtId="164"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14" fillId="0" borderId="0"/>
    <xf numFmtId="0" fontId="18" fillId="0" borderId="0">
      <alignment vertical="top"/>
    </xf>
    <xf numFmtId="0" fontId="19" fillId="0" borderId="0">
      <alignment vertical="top"/>
    </xf>
    <xf numFmtId="0" fontId="6" fillId="0" borderId="0"/>
    <xf numFmtId="0" fontId="28" fillId="0" borderId="0"/>
    <xf numFmtId="167" fontId="7" fillId="0" borderId="0" applyFont="0" applyFill="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9" borderId="0" applyNumberFormat="0" applyBorder="0" applyAlignment="0" applyProtection="0"/>
    <xf numFmtId="0" fontId="28" fillId="12" borderId="0" applyNumberFormat="0" applyBorder="0" applyAlignment="0" applyProtection="0"/>
    <xf numFmtId="0" fontId="28" fillId="10" borderId="0" applyNumberFormat="0" applyBorder="0" applyAlignment="0" applyProtection="0"/>
    <xf numFmtId="0" fontId="28" fillId="9"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9" borderId="0" applyNumberFormat="0" applyBorder="0" applyAlignment="0" applyProtection="0"/>
    <xf numFmtId="0" fontId="28" fillId="15" borderId="0" applyNumberFormat="0" applyBorder="0" applyAlignment="0" applyProtection="0"/>
    <xf numFmtId="0" fontId="28" fillId="10"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6" borderId="0" applyNumberFormat="0" applyBorder="0" applyAlignment="0" applyProtection="0"/>
    <xf numFmtId="0" fontId="29" fillId="10" borderId="0" applyNumberFormat="0" applyBorder="0" applyAlignment="0" applyProtection="0"/>
    <xf numFmtId="0" fontId="30" fillId="19" borderId="0" applyNumberFormat="0" applyBorder="0" applyAlignment="0" applyProtection="0"/>
    <xf numFmtId="0" fontId="31" fillId="9" borderId="27" applyNumberFormat="0" applyAlignment="0" applyProtection="0"/>
    <xf numFmtId="0" fontId="32" fillId="0" borderId="0"/>
    <xf numFmtId="0" fontId="33" fillId="18" borderId="28" applyNumberFormat="0" applyAlignment="0" applyProtection="0"/>
    <xf numFmtId="0" fontId="34" fillId="0" borderId="29" applyNumberFormat="0" applyFill="0" applyAlignment="0" applyProtection="0"/>
    <xf numFmtId="0" fontId="35" fillId="20" borderId="30">
      <alignment horizontal="center" vertical="center"/>
    </xf>
    <xf numFmtId="0" fontId="36" fillId="0" borderId="0" applyNumberFormat="0" applyFill="0" applyBorder="0" applyAlignment="0" applyProtection="0"/>
    <xf numFmtId="0" fontId="35" fillId="20" borderId="30">
      <alignment horizontal="centerContinuous"/>
    </xf>
    <xf numFmtId="0" fontId="29" fillId="16"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37" fillId="10" borderId="27" applyNumberFormat="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0" fontId="38" fillId="23" borderId="0" applyNumberFormat="0" applyBorder="0" applyAlignment="0" applyProtection="0"/>
    <xf numFmtId="41" fontId="7" fillId="0" borderId="0" applyFont="0" applyFill="0" applyBorder="0" applyAlignment="0" applyProtection="0"/>
    <xf numFmtId="41"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8" fillId="0" borderId="0" applyFont="0" applyFill="0" applyBorder="0" applyAlignment="0" applyProtection="0"/>
    <xf numFmtId="43" fontId="7" fillId="0" borderId="0" applyFont="0" applyFill="0" applyBorder="0" applyAlignment="0" applyProtection="0"/>
    <xf numFmtId="43" fontId="28"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applyFont="0" applyFill="0" applyBorder="0" applyAlignment="0" applyProtection="0"/>
    <xf numFmtId="44" fontId="7" fillId="0" borderId="0" applyFont="0" applyFill="0" applyBorder="0" applyAlignment="0" applyProtection="0"/>
    <xf numFmtId="0" fontId="39" fillId="14" borderId="0" applyNumberFormat="0" applyBorder="0" applyAlignment="0" applyProtection="0"/>
    <xf numFmtId="0" fontId="5" fillId="0" borderId="0"/>
    <xf numFmtId="0" fontId="5" fillId="0" borderId="0"/>
    <xf numFmtId="0" fontId="13"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11" borderId="31" applyNumberFormat="0" applyFont="0" applyAlignment="0" applyProtection="0"/>
    <xf numFmtId="0" fontId="7" fillId="11" borderId="31" applyNumberFormat="0" applyFont="0" applyAlignment="0" applyProtection="0"/>
    <xf numFmtId="0" fontId="40" fillId="9" borderId="32" applyNumberFormat="0" applyAlignment="0" applyProtection="0"/>
    <xf numFmtId="0" fontId="41" fillId="0" borderId="0" applyNumberFormat="0" applyFill="0" applyBorder="0" applyAlignment="0" applyProtection="0"/>
    <xf numFmtId="0" fontId="42" fillId="0" borderId="0" applyNumberFormat="0" applyFill="0" applyBorder="0" applyAlignment="0" applyProtection="0"/>
    <xf numFmtId="0" fontId="43" fillId="0" borderId="33" applyNumberFormat="0" applyFill="0" applyAlignment="0" applyProtection="0"/>
    <xf numFmtId="0" fontId="44" fillId="0" borderId="33" applyNumberFormat="0" applyFill="0" applyAlignment="0" applyProtection="0"/>
    <xf numFmtId="0" fontId="36" fillId="0" borderId="34" applyNumberFormat="0" applyFill="0" applyAlignment="0" applyProtection="0"/>
    <xf numFmtId="0" fontId="45" fillId="0" borderId="0" applyNumberFormat="0" applyFill="0" applyBorder="0" applyAlignment="0" applyProtection="0"/>
    <xf numFmtId="0" fontId="46" fillId="0" borderId="35" applyNumberFormat="0" applyFill="0" applyAlignment="0" applyProtection="0"/>
    <xf numFmtId="0" fontId="4" fillId="0" borderId="0"/>
    <xf numFmtId="43" fontId="7" fillId="0" borderId="0" applyFont="0" applyFill="0" applyBorder="0" applyAlignment="0" applyProtection="0"/>
    <xf numFmtId="0" fontId="7" fillId="0" borderId="0"/>
    <xf numFmtId="0" fontId="3" fillId="0" borderId="0"/>
    <xf numFmtId="0" fontId="18" fillId="0" borderId="0">
      <alignment vertical="top"/>
    </xf>
    <xf numFmtId="43" fontId="3" fillId="0" borderId="0" applyFont="0" applyFill="0" applyBorder="0" applyAlignment="0" applyProtection="0"/>
    <xf numFmtId="43" fontId="3" fillId="0" borderId="0" applyFont="0" applyFill="0" applyBorder="0" applyAlignment="0" applyProtection="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2" fillId="0" borderId="0"/>
    <xf numFmtId="0" fontId="1" fillId="0" borderId="0"/>
    <xf numFmtId="44" fontId="1" fillId="0" borderId="0" applyFont="0" applyFill="0" applyBorder="0" applyAlignment="0" applyProtection="0"/>
  </cellStyleXfs>
  <cellXfs count="143">
    <xf numFmtId="0" fontId="0" fillId="0" borderId="0" xfId="0"/>
    <xf numFmtId="0" fontId="0" fillId="0" borderId="0" xfId="0" applyFill="1"/>
    <xf numFmtId="0" fontId="0" fillId="2" borderId="0" xfId="0" applyFill="1"/>
    <xf numFmtId="0" fontId="8" fillId="0" borderId="0" xfId="0" applyFont="1"/>
    <xf numFmtId="0" fontId="8" fillId="0" borderId="0" xfId="0" applyFont="1" applyBorder="1" applyAlignment="1">
      <alignment vertical="center"/>
    </xf>
    <xf numFmtId="0" fontId="0" fillId="3" borderId="0" xfId="0" applyFill="1"/>
    <xf numFmtId="0" fontId="8" fillId="0" borderId="0" xfId="0" applyFont="1" applyAlignment="1"/>
    <xf numFmtId="0" fontId="7" fillId="0" borderId="0" xfId="0" applyFont="1"/>
    <xf numFmtId="0" fontId="10" fillId="0" borderId="0" xfId="0" applyFont="1"/>
    <xf numFmtId="0" fontId="8" fillId="0" borderId="0" xfId="0" applyFont="1" applyAlignment="1">
      <alignment vertical="center"/>
    </xf>
    <xf numFmtId="0" fontId="11" fillId="0" borderId="0" xfId="0" applyFont="1"/>
    <xf numFmtId="0" fontId="8" fillId="0" borderId="4" xfId="0" applyFont="1" applyBorder="1" applyAlignment="1">
      <alignment vertical="center"/>
    </xf>
    <xf numFmtId="0" fontId="10" fillId="0" borderId="0" xfId="0" applyFont="1" applyAlignment="1">
      <alignment vertical="center"/>
    </xf>
    <xf numFmtId="0" fontId="9" fillId="0" borderId="0" xfId="0" applyFont="1"/>
    <xf numFmtId="0" fontId="10" fillId="0" borderId="0" xfId="0" applyFont="1" applyBorder="1"/>
    <xf numFmtId="0" fontId="10" fillId="0" borderId="0" xfId="0" applyFont="1" applyBorder="1" applyAlignment="1">
      <alignment vertical="center"/>
    </xf>
    <xf numFmtId="0" fontId="25" fillId="0" borderId="0" xfId="0" applyFont="1" applyAlignment="1">
      <alignment vertical="top"/>
    </xf>
    <xf numFmtId="0" fontId="10" fillId="0" borderId="4" xfId="0" applyFont="1" applyBorder="1" applyAlignment="1">
      <alignment vertical="top"/>
    </xf>
    <xf numFmtId="0" fontId="12" fillId="0" borderId="5" xfId="0" applyFont="1" applyBorder="1" applyAlignment="1">
      <alignment horizontal="center" vertical="center"/>
    </xf>
    <xf numFmtId="0" fontId="12" fillId="0" borderId="0" xfId="0" applyFont="1" applyBorder="1" applyAlignment="1">
      <alignment vertical="center"/>
    </xf>
    <xf numFmtId="167" fontId="12" fillId="0" borderId="2" xfId="1" applyNumberFormat="1" applyFont="1" applyBorder="1" applyAlignment="1">
      <alignment vertical="center"/>
    </xf>
    <xf numFmtId="168" fontId="12" fillId="0" borderId="2" xfId="1" applyNumberFormat="1" applyFont="1" applyBorder="1" applyAlignment="1">
      <alignment vertical="center"/>
    </xf>
    <xf numFmtId="0" fontId="12" fillId="0" borderId="5" xfId="0" applyFont="1" applyBorder="1" applyAlignment="1">
      <alignment horizontal="left" vertical="center"/>
    </xf>
    <xf numFmtId="49" fontId="23" fillId="0" borderId="4" xfId="0" applyNumberFormat="1" applyFont="1" applyFill="1" applyBorder="1" applyAlignment="1">
      <alignment vertical="center"/>
    </xf>
    <xf numFmtId="0" fontId="24" fillId="0" borderId="4" xfId="0" applyFont="1" applyFill="1" applyBorder="1" applyAlignment="1">
      <alignment vertical="center"/>
    </xf>
    <xf numFmtId="0" fontId="12" fillId="0" borderId="0" xfId="0" applyFont="1" applyAlignment="1">
      <alignment vertical="center"/>
    </xf>
    <xf numFmtId="49" fontId="22" fillId="0" borderId="4" xfId="0" applyNumberFormat="1" applyFont="1" applyFill="1" applyBorder="1" applyAlignment="1">
      <alignment vertical="center"/>
    </xf>
    <xf numFmtId="0" fontId="8" fillId="0" borderId="5" xfId="0" applyFont="1" applyBorder="1" applyAlignment="1">
      <alignment horizontal="left" vertical="center"/>
    </xf>
    <xf numFmtId="167" fontId="8" fillId="0" borderId="2" xfId="1" applyNumberFormat="1" applyFont="1" applyBorder="1" applyAlignment="1">
      <alignment vertical="center"/>
    </xf>
    <xf numFmtId="168" fontId="8" fillId="0" borderId="2" xfId="1" applyNumberFormat="1" applyFont="1" applyBorder="1" applyAlignment="1">
      <alignment vertical="center"/>
    </xf>
    <xf numFmtId="49" fontId="24" fillId="0" borderId="4" xfId="0" applyNumberFormat="1" applyFont="1" applyFill="1" applyBorder="1" applyAlignment="1">
      <alignment vertical="center"/>
    </xf>
    <xf numFmtId="0" fontId="8" fillId="0" borderId="5" xfId="0" applyFont="1" applyBorder="1" applyAlignment="1">
      <alignment horizontal="left" vertical="center" wrapText="1"/>
    </xf>
    <xf numFmtId="0" fontId="27" fillId="5" borderId="9" xfId="0" applyFont="1" applyFill="1" applyBorder="1" applyAlignment="1">
      <alignment horizontal="center" vertical="center" wrapText="1"/>
    </xf>
    <xf numFmtId="0" fontId="7" fillId="0" borderId="0" xfId="0" applyFont="1" applyAlignment="1">
      <alignment vertical="center"/>
    </xf>
    <xf numFmtId="0" fontId="7" fillId="0" borderId="0" xfId="0" applyFont="1" applyAlignment="1">
      <alignment horizontal="left" indent="1"/>
    </xf>
    <xf numFmtId="0" fontId="0" fillId="0" borderId="0" xfId="0" applyBorder="1"/>
    <xf numFmtId="49" fontId="21" fillId="0" borderId="4" xfId="0" applyNumberFormat="1" applyFont="1" applyFill="1" applyBorder="1" applyAlignment="1">
      <alignment vertical="center"/>
    </xf>
    <xf numFmtId="0" fontId="7" fillId="0" borderId="0" xfId="0" applyFont="1" applyFill="1"/>
    <xf numFmtId="0" fontId="7" fillId="0" borderId="2" xfId="0" applyFont="1" applyBorder="1" applyAlignment="1">
      <alignment horizontal="justify" vertical="top" wrapText="1"/>
    </xf>
    <xf numFmtId="0" fontId="7" fillId="0" borderId="2" xfId="0" applyFont="1" applyBorder="1" applyAlignment="1">
      <alignment vertical="top" wrapText="1"/>
    </xf>
    <xf numFmtId="0" fontId="7" fillId="0" borderId="2" xfId="0" applyFont="1" applyBorder="1"/>
    <xf numFmtId="0" fontId="7" fillId="0" borderId="0" xfId="0" applyFont="1" applyBorder="1"/>
    <xf numFmtId="0" fontId="7" fillId="0" borderId="3" xfId="0" applyFont="1" applyBorder="1" applyAlignment="1">
      <alignment horizontal="justify" vertical="top" wrapText="1"/>
    </xf>
    <xf numFmtId="0" fontId="7" fillId="0" borderId="2" xfId="0" applyNumberFormat="1" applyFont="1" applyBorder="1" applyAlignment="1">
      <alignment horizontal="justify" vertical="top" wrapText="1"/>
    </xf>
    <xf numFmtId="0" fontId="27" fillId="6" borderId="25" xfId="0" applyFont="1" applyFill="1" applyBorder="1" applyAlignment="1">
      <alignment vertical="center"/>
    </xf>
    <xf numFmtId="0" fontId="7" fillId="0" borderId="26" xfId="0" applyFont="1" applyBorder="1"/>
    <xf numFmtId="0" fontId="7" fillId="0" borderId="2" xfId="0" applyFont="1" applyBorder="1" applyAlignment="1">
      <alignment wrapText="1"/>
    </xf>
    <xf numFmtId="0" fontId="7" fillId="0" borderId="2" xfId="0" applyFont="1" applyBorder="1" applyAlignment="1">
      <alignment horizontal="justify" wrapText="1"/>
    </xf>
    <xf numFmtId="166" fontId="12" fillId="0" borderId="2" xfId="1" applyNumberFormat="1" applyFont="1" applyBorder="1" applyAlignment="1">
      <alignment horizontal="right" vertical="center"/>
    </xf>
    <xf numFmtId="166" fontId="8" fillId="0" borderId="2" xfId="1" applyNumberFormat="1" applyFont="1" applyBorder="1" applyAlignment="1">
      <alignment horizontal="right" vertical="center"/>
    </xf>
    <xf numFmtId="0" fontId="10" fillId="0" borderId="0" xfId="0" applyFont="1" applyBorder="1" applyAlignment="1">
      <alignment vertical="top"/>
    </xf>
    <xf numFmtId="0" fontId="17" fillId="8" borderId="15" xfId="0" applyFont="1" applyFill="1" applyBorder="1" applyAlignment="1">
      <alignment horizontal="center" vertical="center" wrapText="1"/>
    </xf>
    <xf numFmtId="167" fontId="12" fillId="0" borderId="2" xfId="1" applyNumberFormat="1" applyFont="1" applyFill="1" applyBorder="1" applyAlignment="1">
      <alignment vertical="center"/>
    </xf>
    <xf numFmtId="0" fontId="10" fillId="0" borderId="0" xfId="0" applyFont="1" applyBorder="1" applyAlignment="1" applyProtection="1">
      <alignment vertical="top"/>
    </xf>
    <xf numFmtId="0" fontId="10" fillId="0" borderId="0" xfId="0" applyFont="1" applyBorder="1" applyAlignment="1">
      <alignment horizontal="left" vertical="top"/>
    </xf>
    <xf numFmtId="43" fontId="10" fillId="0" borderId="0" xfId="1" applyNumberFormat="1" applyFont="1" applyBorder="1" applyAlignment="1">
      <alignment vertical="top"/>
    </xf>
    <xf numFmtId="43" fontId="10" fillId="0" borderId="0" xfId="1" applyNumberFormat="1" applyFont="1" applyFill="1" applyBorder="1" applyAlignment="1">
      <alignment vertical="top"/>
    </xf>
    <xf numFmtId="0" fontId="10" fillId="0" borderId="8" xfId="0" applyFont="1" applyBorder="1"/>
    <xf numFmtId="0" fontId="10" fillId="0" borderId="4" xfId="0" applyFont="1" applyBorder="1" applyAlignment="1">
      <alignment vertical="center"/>
    </xf>
    <xf numFmtId="0" fontId="16" fillId="7" borderId="15" xfId="0" applyFont="1" applyFill="1" applyBorder="1" applyAlignment="1">
      <alignment vertical="center"/>
    </xf>
    <xf numFmtId="0" fontId="10" fillId="0" borderId="4" xfId="0" applyFont="1" applyBorder="1"/>
    <xf numFmtId="0" fontId="10" fillId="0" borderId="6" xfId="0" applyFont="1" applyBorder="1"/>
    <xf numFmtId="0" fontId="16" fillId="8" borderId="38" xfId="0" applyFont="1" applyFill="1" applyBorder="1" applyAlignment="1">
      <alignment horizontal="center" vertical="center" wrapText="1"/>
    </xf>
    <xf numFmtId="0" fontId="10" fillId="0" borderId="12" xfId="0" applyFont="1" applyBorder="1" applyAlignment="1">
      <alignment vertical="top"/>
    </xf>
    <xf numFmtId="0" fontId="10" fillId="0" borderId="12" xfId="0" applyFont="1" applyBorder="1"/>
    <xf numFmtId="0" fontId="10" fillId="0" borderId="0" xfId="0" applyFont="1" applyAlignment="1">
      <alignment horizontal="center"/>
    </xf>
    <xf numFmtId="0" fontId="15" fillId="7" borderId="10" xfId="0" applyFont="1" applyFill="1" applyBorder="1" applyAlignment="1"/>
    <xf numFmtId="0" fontId="15" fillId="7" borderId="11" xfId="0" applyFont="1" applyFill="1" applyBorder="1" applyAlignment="1"/>
    <xf numFmtId="0" fontId="15" fillId="7" borderId="9" xfId="0" applyFont="1" applyFill="1" applyBorder="1" applyAlignment="1"/>
    <xf numFmtId="0" fontId="10" fillId="0" borderId="0" xfId="0" applyFont="1" applyBorder="1" applyAlignment="1">
      <alignment horizontal="center" vertical="top" wrapText="1"/>
    </xf>
    <xf numFmtId="0" fontId="15" fillId="7" borderId="15" xfId="0" applyFont="1" applyFill="1" applyBorder="1"/>
    <xf numFmtId="0" fontId="15" fillId="8" borderId="15" xfId="0" applyFont="1" applyFill="1" applyBorder="1" applyAlignment="1">
      <alignment horizontal="center" vertical="center" wrapText="1"/>
    </xf>
    <xf numFmtId="0" fontId="15" fillId="7" borderId="9" xfId="0" applyFont="1" applyFill="1" applyBorder="1"/>
    <xf numFmtId="0" fontId="15" fillId="7" borderId="10" xfId="0" applyFont="1" applyFill="1" applyBorder="1"/>
    <xf numFmtId="0" fontId="15" fillId="7" borderId="11" xfId="0" applyFont="1" applyFill="1" applyBorder="1"/>
    <xf numFmtId="0" fontId="10" fillId="0" borderId="0" xfId="0" applyFont="1" applyFill="1" applyBorder="1"/>
    <xf numFmtId="0" fontId="9" fillId="0" borderId="40" xfId="0" applyFont="1" applyFill="1" applyBorder="1" applyAlignment="1"/>
    <xf numFmtId="0" fontId="9" fillId="0" borderId="40" xfId="0" applyFont="1" applyFill="1" applyBorder="1" applyAlignment="1" applyProtection="1">
      <alignment vertical="top"/>
    </xf>
    <xf numFmtId="164" fontId="9" fillId="0" borderId="41" xfId="1" applyFont="1" applyFill="1" applyBorder="1" applyAlignment="1">
      <alignment vertical="top"/>
    </xf>
    <xf numFmtId="43" fontId="10" fillId="0" borderId="0" xfId="0" applyNumberFormat="1" applyFont="1"/>
    <xf numFmtId="43" fontId="9" fillId="0" borderId="41" xfId="1" applyNumberFormat="1" applyFont="1" applyFill="1" applyBorder="1" applyAlignment="1">
      <alignment vertical="top"/>
    </xf>
    <xf numFmtId="43" fontId="9" fillId="0" borderId="42" xfId="0" applyNumberFormat="1" applyFont="1" applyFill="1" applyBorder="1"/>
    <xf numFmtId="43" fontId="9" fillId="0" borderId="43" xfId="0" applyNumberFormat="1" applyFont="1" applyFill="1" applyBorder="1"/>
    <xf numFmtId="0" fontId="10" fillId="0" borderId="0" xfId="0" applyFont="1" applyAlignment="1">
      <alignment horizontal="right"/>
    </xf>
    <xf numFmtId="0" fontId="27" fillId="7" borderId="15" xfId="0" applyFont="1" applyFill="1" applyBorder="1" applyAlignment="1">
      <alignment horizontal="center" vertical="center" wrapText="1"/>
    </xf>
    <xf numFmtId="0" fontId="10" fillId="0" borderId="36" xfId="0" applyFont="1" applyBorder="1" applyAlignment="1">
      <alignment vertical="center"/>
    </xf>
    <xf numFmtId="0" fontId="10" fillId="0" borderId="37" xfId="0" applyFont="1" applyBorder="1" applyAlignment="1">
      <alignment vertical="center"/>
    </xf>
    <xf numFmtId="0" fontId="10" fillId="0" borderId="37" xfId="0" applyFont="1" applyBorder="1" applyAlignment="1">
      <alignment vertical="center" wrapText="1"/>
    </xf>
    <xf numFmtId="0" fontId="10" fillId="0" borderId="12" xfId="0" applyFont="1" applyBorder="1" applyAlignment="1">
      <alignment vertical="center" wrapText="1"/>
    </xf>
    <xf numFmtId="164" fontId="10" fillId="0" borderId="12" xfId="1" applyFont="1" applyBorder="1" applyAlignment="1">
      <alignment vertical="center"/>
    </xf>
    <xf numFmtId="0" fontId="10" fillId="0" borderId="0" xfId="0" applyFont="1" applyBorder="1" applyAlignment="1">
      <alignment vertical="center" wrapText="1"/>
    </xf>
    <xf numFmtId="4" fontId="12" fillId="0" borderId="2" xfId="1" applyNumberFormat="1" applyFont="1" applyBorder="1" applyAlignment="1">
      <alignment vertical="center"/>
    </xf>
    <xf numFmtId="4" fontId="8" fillId="0" borderId="2" xfId="1" applyNumberFormat="1" applyFont="1" applyBorder="1" applyAlignment="1">
      <alignment vertical="center"/>
    </xf>
    <xf numFmtId="4" fontId="12" fillId="0" borderId="2" xfId="1" applyNumberFormat="1" applyFont="1" applyFill="1" applyBorder="1" applyAlignment="1">
      <alignment vertical="center"/>
    </xf>
    <xf numFmtId="49" fontId="22" fillId="0" borderId="6" xfId="0" applyNumberFormat="1" applyFont="1" applyFill="1" applyBorder="1" applyAlignment="1">
      <alignment vertical="center"/>
    </xf>
    <xf numFmtId="0" fontId="8" fillId="0" borderId="7" xfId="0" applyFont="1" applyBorder="1" applyAlignment="1">
      <alignment horizontal="left" vertical="center"/>
    </xf>
    <xf numFmtId="169" fontId="8" fillId="0" borderId="3" xfId="1" applyNumberFormat="1" applyFont="1" applyBorder="1" applyAlignment="1">
      <alignment vertical="center"/>
    </xf>
    <xf numFmtId="169" fontId="8" fillId="0" borderId="3" xfId="1" applyNumberFormat="1" applyFont="1" applyFill="1" applyBorder="1" applyAlignment="1">
      <alignment vertical="center"/>
    </xf>
    <xf numFmtId="170" fontId="8" fillId="0" borderId="3" xfId="1" applyNumberFormat="1" applyFont="1" applyBorder="1" applyAlignment="1">
      <alignment vertical="center"/>
    </xf>
    <xf numFmtId="0" fontId="27" fillId="8" borderId="38" xfId="0" applyFont="1" applyFill="1" applyBorder="1" applyAlignment="1">
      <alignment vertical="center"/>
    </xf>
    <xf numFmtId="0" fontId="7" fillId="0" borderId="0" xfId="0" applyFont="1" applyFill="1" applyBorder="1"/>
    <xf numFmtId="0" fontId="11" fillId="0" borderId="2" xfId="0" applyFont="1" applyFill="1" applyBorder="1" applyAlignment="1">
      <alignment vertical="center"/>
    </xf>
    <xf numFmtId="0" fontId="11" fillId="0" borderId="2" xfId="0" applyFont="1" applyBorder="1" applyAlignment="1">
      <alignment horizontal="justify" vertical="center" wrapText="1"/>
    </xf>
    <xf numFmtId="0" fontId="7" fillId="0" borderId="3" xfId="0" applyNumberFormat="1" applyFont="1" applyBorder="1" applyAlignment="1">
      <alignment horizontal="justify" vertical="top" wrapText="1"/>
    </xf>
    <xf numFmtId="0" fontId="11" fillId="0" borderId="2" xfId="0" applyFont="1" applyBorder="1" applyAlignment="1">
      <alignment vertical="top" wrapText="1"/>
    </xf>
    <xf numFmtId="43" fontId="10" fillId="4" borderId="0" xfId="1" applyNumberFormat="1" applyFont="1" applyFill="1"/>
    <xf numFmtId="0" fontId="16" fillId="7" borderId="15" xfId="0" applyFont="1" applyFill="1" applyBorder="1" applyAlignment="1">
      <alignment vertical="center"/>
    </xf>
    <xf numFmtId="0" fontId="0" fillId="0" borderId="8" xfId="0" applyBorder="1"/>
    <xf numFmtId="0" fontId="27" fillId="25" borderId="12" xfId="90" applyFont="1" applyFill="1" applyBorder="1" applyAlignment="1">
      <alignment horizontal="center" vertical="center"/>
    </xf>
    <xf numFmtId="0" fontId="47" fillId="7" borderId="15" xfId="0" applyFont="1" applyFill="1" applyBorder="1" applyAlignment="1">
      <alignment horizontal="center" vertical="center" wrapText="1"/>
    </xf>
    <xf numFmtId="0" fontId="16" fillId="7" borderId="15" xfId="0" applyFont="1" applyFill="1" applyBorder="1" applyAlignment="1">
      <alignment horizontal="center" vertical="center" wrapText="1"/>
    </xf>
    <xf numFmtId="0" fontId="16" fillId="8" borderId="15" xfId="0" applyFont="1" applyFill="1" applyBorder="1" applyAlignment="1">
      <alignment horizontal="center" vertical="center"/>
    </xf>
    <xf numFmtId="0" fontId="47" fillId="24" borderId="15" xfId="0" applyFont="1" applyFill="1" applyBorder="1" applyAlignment="1">
      <alignment horizontal="center" vertical="center" wrapText="1"/>
    </xf>
    <xf numFmtId="0" fontId="47" fillId="24" borderId="38" xfId="0" applyFont="1" applyFill="1" applyBorder="1" applyAlignment="1">
      <alignment horizontal="center" vertical="center" wrapText="1"/>
    </xf>
    <xf numFmtId="0" fontId="47" fillId="24" borderId="15" xfId="0" applyFont="1" applyFill="1" applyBorder="1" applyAlignment="1">
      <alignment horizontal="center" vertical="center"/>
    </xf>
    <xf numFmtId="0" fontId="51" fillId="0" borderId="0" xfId="0" applyFont="1" applyAlignment="1">
      <alignment horizontal="center"/>
    </xf>
    <xf numFmtId="0" fontId="27" fillId="25" borderId="45" xfId="90" applyFont="1" applyFill="1" applyBorder="1" applyAlignment="1">
      <alignment horizontal="center" vertical="center" wrapText="1"/>
    </xf>
    <xf numFmtId="0" fontId="27" fillId="25" borderId="3" xfId="90" applyFont="1" applyFill="1" applyBorder="1" applyAlignment="1">
      <alignment horizontal="center" vertical="center" wrapText="1"/>
    </xf>
    <xf numFmtId="0" fontId="27" fillId="25" borderId="45" xfId="90" applyFont="1" applyFill="1" applyBorder="1" applyAlignment="1">
      <alignment horizontal="center" vertical="center"/>
    </xf>
    <xf numFmtId="0" fontId="27" fillId="25" borderId="3" xfId="90" applyFont="1" applyFill="1" applyBorder="1" applyAlignment="1">
      <alignment horizontal="center" vertical="center"/>
    </xf>
    <xf numFmtId="0" fontId="27" fillId="25" borderId="13" xfId="90" applyFont="1" applyFill="1" applyBorder="1" applyAlignment="1">
      <alignment horizontal="center" vertical="center"/>
    </xf>
    <xf numFmtId="0" fontId="27" fillId="25" borderId="44" xfId="90" applyFont="1" applyFill="1" applyBorder="1" applyAlignment="1">
      <alignment horizontal="center" vertical="center"/>
    </xf>
    <xf numFmtId="0" fontId="27" fillId="25" borderId="14" xfId="90" applyFont="1" applyFill="1" applyBorder="1" applyAlignment="1">
      <alignment horizontal="center" vertical="center"/>
    </xf>
    <xf numFmtId="0" fontId="15" fillId="7" borderId="9" xfId="0" applyFont="1" applyFill="1" applyBorder="1" applyAlignment="1">
      <alignment horizontal="center" vertical="center" wrapText="1"/>
    </xf>
    <xf numFmtId="0" fontId="15" fillId="7" borderId="10" xfId="0" applyFont="1" applyFill="1" applyBorder="1" applyAlignment="1">
      <alignment horizontal="center" vertical="center" wrapText="1"/>
    </xf>
    <xf numFmtId="0" fontId="15" fillId="7" borderId="11" xfId="0" applyFont="1" applyFill="1" applyBorder="1" applyAlignment="1">
      <alignment horizontal="center" vertical="center" wrapText="1"/>
    </xf>
    <xf numFmtId="0" fontId="15" fillId="8" borderId="15" xfId="0" applyFont="1" applyFill="1" applyBorder="1" applyAlignment="1">
      <alignment horizontal="center" vertical="center" wrapText="1"/>
    </xf>
    <xf numFmtId="0" fontId="17" fillId="7" borderId="1" xfId="0" applyFont="1" applyFill="1" applyBorder="1" applyAlignment="1">
      <alignment horizontal="center" vertical="center" wrapText="1"/>
    </xf>
    <xf numFmtId="0" fontId="17" fillId="8" borderId="15" xfId="0" applyFont="1" applyFill="1" applyBorder="1" applyAlignment="1">
      <alignment horizontal="center" vertical="center"/>
    </xf>
    <xf numFmtId="0" fontId="17" fillId="8" borderId="9" xfId="0" applyFont="1" applyFill="1" applyBorder="1" applyAlignment="1">
      <alignment horizontal="center" vertical="center" wrapText="1"/>
    </xf>
    <xf numFmtId="0" fontId="17" fillId="8" borderId="10" xfId="0" applyFont="1" applyFill="1" applyBorder="1" applyAlignment="1">
      <alignment horizontal="center" vertical="center" wrapText="1"/>
    </xf>
    <xf numFmtId="0" fontId="17" fillId="8" borderId="11" xfId="0" applyFont="1" applyFill="1" applyBorder="1" applyAlignment="1">
      <alignment horizontal="center" vertical="center" wrapText="1"/>
    </xf>
    <xf numFmtId="0" fontId="20" fillId="7" borderId="16" xfId="0" applyFont="1" applyFill="1" applyBorder="1" applyAlignment="1">
      <alignment vertical="center"/>
    </xf>
    <xf numFmtId="0" fontId="20" fillId="7" borderId="17" xfId="0" applyFont="1" applyFill="1" applyBorder="1" applyAlignment="1">
      <alignment vertical="center"/>
    </xf>
    <xf numFmtId="0" fontId="20" fillId="7" borderId="18" xfId="0" applyFont="1" applyFill="1" applyBorder="1" applyAlignment="1">
      <alignment vertical="center"/>
    </xf>
    <xf numFmtId="0" fontId="26" fillId="8" borderId="19" xfId="0" applyFont="1" applyFill="1" applyBorder="1" applyAlignment="1">
      <alignment horizontal="center" vertical="center"/>
    </xf>
    <xf numFmtId="0" fontId="26" fillId="8" borderId="20" xfId="0" applyFont="1" applyFill="1" applyBorder="1" applyAlignment="1">
      <alignment horizontal="center" vertical="center"/>
    </xf>
    <xf numFmtId="0" fontId="26" fillId="8" borderId="21" xfId="0" applyFont="1" applyFill="1" applyBorder="1" applyAlignment="1">
      <alignment horizontal="center" vertical="center"/>
    </xf>
    <xf numFmtId="0" fontId="26" fillId="8" borderId="22" xfId="0" applyFont="1" applyFill="1" applyBorder="1" applyAlignment="1">
      <alignment horizontal="center" vertical="center"/>
    </xf>
    <xf numFmtId="0" fontId="26" fillId="8" borderId="23" xfId="0" applyFont="1" applyFill="1" applyBorder="1" applyAlignment="1">
      <alignment horizontal="center" vertical="center"/>
    </xf>
    <xf numFmtId="0" fontId="26" fillId="8" borderId="24" xfId="0" applyFont="1" applyFill="1" applyBorder="1" applyAlignment="1">
      <alignment horizontal="center" vertical="center"/>
    </xf>
    <xf numFmtId="0" fontId="17" fillId="8" borderId="38" xfId="0" applyFont="1" applyFill="1" applyBorder="1" applyAlignment="1">
      <alignment horizontal="center" vertical="center" wrapText="1"/>
    </xf>
    <xf numFmtId="0" fontId="17" fillId="8" borderId="39" xfId="0" applyFont="1" applyFill="1" applyBorder="1" applyAlignment="1">
      <alignment horizontal="center" vertical="center" wrapText="1"/>
    </xf>
  </cellXfs>
  <cellStyles count="111">
    <cellStyle name="20% - Énfasis1 2" xfId="11"/>
    <cellStyle name="20% - Énfasis2 2" xfId="12"/>
    <cellStyle name="20% - Énfasis3 2" xfId="13"/>
    <cellStyle name="20% - Énfasis4 2" xfId="14"/>
    <cellStyle name="20% - Énfasis5 2" xfId="15"/>
    <cellStyle name="20% - Énfasis6 2" xfId="16"/>
    <cellStyle name="40% - Énfasis1 2" xfId="17"/>
    <cellStyle name="40% - Énfasis2 2" xfId="18"/>
    <cellStyle name="40% - Énfasis3 2" xfId="19"/>
    <cellStyle name="40% - Énfasis4 2" xfId="20"/>
    <cellStyle name="40% - Énfasis5 2" xfId="21"/>
    <cellStyle name="40% - Énfasis6 2" xfId="22"/>
    <cellStyle name="60% - Énfasis1 2" xfId="23"/>
    <cellStyle name="60% - Énfasis2 2" xfId="24"/>
    <cellStyle name="60% - Énfasis3 2" xfId="25"/>
    <cellStyle name="60% - Énfasis4 2" xfId="26"/>
    <cellStyle name="60% - Énfasis5 2" xfId="27"/>
    <cellStyle name="60% - Énfasis6 2" xfId="28"/>
    <cellStyle name="Buena 2" xfId="29"/>
    <cellStyle name="Cálculo 2" xfId="30"/>
    <cellStyle name="Cancel" xfId="31"/>
    <cellStyle name="Celda de comprobación 2" xfId="32"/>
    <cellStyle name="Celda vinculada 2" xfId="33"/>
    <cellStyle name="ENCABEZADO" xfId="34"/>
    <cellStyle name="Encabezado 4 2" xfId="35"/>
    <cellStyle name="ENCABEZADO1" xfId="36"/>
    <cellStyle name="Énfasis1 2" xfId="37"/>
    <cellStyle name="Énfasis2 2" xfId="38"/>
    <cellStyle name="Énfasis3 2" xfId="39"/>
    <cellStyle name="Énfasis4 2" xfId="40"/>
    <cellStyle name="Énfasis5 2" xfId="41"/>
    <cellStyle name="Énfasis6 2" xfId="42"/>
    <cellStyle name="Entrada 2" xfId="43"/>
    <cellStyle name="Euro" xfId="44"/>
    <cellStyle name="Euro 2" xfId="45"/>
    <cellStyle name="Euro 3" xfId="46"/>
    <cellStyle name="Euro 4" xfId="47"/>
    <cellStyle name="Excel Built-in Normal" xfId="9"/>
    <cellStyle name="Incorrecto 2" xfId="48"/>
    <cellStyle name="Millares" xfId="1" builtinId="3"/>
    <cellStyle name="Millares [0] 2" xfId="49"/>
    <cellStyle name="Millares [0] 3" xfId="50"/>
    <cellStyle name="Millares 10" xfId="51"/>
    <cellStyle name="Millares 11" xfId="52"/>
    <cellStyle name="Millares 12" xfId="53"/>
    <cellStyle name="Millares 13" xfId="54"/>
    <cellStyle name="Millares 14" xfId="55"/>
    <cellStyle name="Millares 15 3" xfId="95"/>
    <cellStyle name="Millares 2" xfId="2"/>
    <cellStyle name="Millares 2 2" xfId="56"/>
    <cellStyle name="Millares 2 3" xfId="57"/>
    <cellStyle name="Millares 21" xfId="96"/>
    <cellStyle name="Millares 21 2" xfId="91"/>
    <cellStyle name="Millares 3" xfId="10"/>
    <cellStyle name="Millares 3 2" xfId="58"/>
    <cellStyle name="Millares 3 3" xfId="59"/>
    <cellStyle name="Millares 4" xfId="60"/>
    <cellStyle name="Millares 5" xfId="61"/>
    <cellStyle name="Millares 6" xfId="62"/>
    <cellStyle name="Millares 7" xfId="63"/>
    <cellStyle name="Millares 8" xfId="64"/>
    <cellStyle name="Millares 9" xfId="65"/>
    <cellStyle name="Moneda 2" xfId="66"/>
    <cellStyle name="Moneda 2 2" xfId="67"/>
    <cellStyle name="Moneda 3" xfId="110"/>
    <cellStyle name="Neutral 2" xfId="68"/>
    <cellStyle name="Normal" xfId="0" builtinId="0"/>
    <cellStyle name="Normal 10" xfId="69"/>
    <cellStyle name="Normal 11" xfId="93"/>
    <cellStyle name="Normal 11 2" xfId="94"/>
    <cellStyle name="Normal 11 3" xfId="108"/>
    <cellStyle name="Normal 12" xfId="97"/>
    <cellStyle name="Normal 12 2" xfId="98"/>
    <cellStyle name="Normal 12 3" xfId="99"/>
    <cellStyle name="Normal 12 4" xfId="100"/>
    <cellStyle name="Normal 13" xfId="109"/>
    <cellStyle name="Normal 13 2" xfId="101"/>
    <cellStyle name="Normal 13 2 2" xfId="102"/>
    <cellStyle name="Normal 16 6" xfId="103"/>
    <cellStyle name="Normal 18" xfId="104"/>
    <cellStyle name="Normal 2" xfId="3"/>
    <cellStyle name="Normal 2 2" xfId="4"/>
    <cellStyle name="Normal 2 2 2" xfId="92"/>
    <cellStyle name="Normal 2 3" xfId="70"/>
    <cellStyle name="Normal 2 4" xfId="105"/>
    <cellStyle name="Normal 20 2" xfId="90"/>
    <cellStyle name="Normal 21" xfId="106"/>
    <cellStyle name="Normal 3" xfId="6"/>
    <cellStyle name="Normal 3 2" xfId="71"/>
    <cellStyle name="Normal 3_1. Ingreso Público" xfId="72"/>
    <cellStyle name="Normal 4" xfId="5"/>
    <cellStyle name="Normal 4 2" xfId="73"/>
    <cellStyle name="Normal 5" xfId="7"/>
    <cellStyle name="Normal 5 2" xfId="74"/>
    <cellStyle name="Normal 6" xfId="8"/>
    <cellStyle name="Normal 6 2" xfId="75"/>
    <cellStyle name="Normal 6 2 2" xfId="107"/>
    <cellStyle name="Normal 7" xfId="76"/>
    <cellStyle name="Normal 7 2" xfId="77"/>
    <cellStyle name="Normal 8" xfId="78"/>
    <cellStyle name="Normal 9" xfId="79"/>
    <cellStyle name="Notas 2" xfId="80"/>
    <cellStyle name="Notas 3" xfId="81"/>
    <cellStyle name="Salida 2" xfId="82"/>
    <cellStyle name="Texto de advertencia 2" xfId="83"/>
    <cellStyle name="Texto explicativo 2" xfId="84"/>
    <cellStyle name="Título 1 2" xfId="85"/>
    <cellStyle name="Título 2 2" xfId="86"/>
    <cellStyle name="Título 3 2" xfId="87"/>
    <cellStyle name="Título 4" xfId="88"/>
    <cellStyle name="Total 2" xfId="89"/>
  </cellStyles>
  <dxfs count="0"/>
  <tableStyles count="0" defaultTableStyle="TableStyleMedium9" defaultPivotStyle="PivotStyleLight16"/>
  <colors>
    <mruColors>
      <color rgb="FFED7D31"/>
      <color rgb="FFED7C2F"/>
      <color rgb="FF0070C0"/>
      <color rgb="FF002060"/>
      <color rgb="FF2D6CB9"/>
      <color rgb="FF9B3937"/>
      <color rgb="FFCC3300"/>
      <color rgb="FF800000"/>
      <color rgb="FF8C3928"/>
      <color rgb="FF99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361950</xdr:colOff>
      <xdr:row>0</xdr:row>
      <xdr:rowOff>0</xdr:rowOff>
    </xdr:from>
    <xdr:to>
      <xdr:col>11</xdr:col>
      <xdr:colOff>0</xdr:colOff>
      <xdr:row>0</xdr:row>
      <xdr:rowOff>0</xdr:rowOff>
    </xdr:to>
    <xdr:sp macro="" textlink="">
      <xdr:nvSpPr>
        <xdr:cNvPr id="2" name="Rectangle 3" descr="Mármol blanco"/>
        <xdr:cNvSpPr>
          <a:spLocks noChangeArrowheads="1"/>
        </xdr:cNvSpPr>
      </xdr:nvSpPr>
      <xdr:spPr bwMode="auto">
        <a:xfrm>
          <a:off x="361950" y="0"/>
          <a:ext cx="6496050" cy="0"/>
        </a:xfrm>
        <a:prstGeom prst="rect">
          <a:avLst/>
        </a:prstGeom>
        <a:blipFill dpi="0" rotWithShape="0">
          <a:blip xmlns:r="http://schemas.openxmlformats.org/officeDocument/2006/relationships" r:embed="rId1" cstate="print"/>
          <a:srcRect/>
          <a:tile tx="0" ty="0" sx="100000" sy="100000" flip="none" algn="tl"/>
        </a:blipFill>
        <a:ln w="9525">
          <a:noFill/>
          <a:miter lim="800000"/>
          <a:headEnd/>
          <a:tailEnd/>
        </a:ln>
        <a:effectLst>
          <a:prstShdw prst="shdw13" dist="53882" dir="13500000">
            <a:srgbClr val="808080"/>
          </a:prstShdw>
        </a:effectLst>
      </xdr:spPr>
    </xdr:sp>
    <xdr:clientData/>
  </xdr:twoCellAnchor>
  <xdr:twoCellAnchor>
    <xdr:from>
      <xdr:col>1</xdr:col>
      <xdr:colOff>180975</xdr:colOff>
      <xdr:row>0</xdr:row>
      <xdr:rowOff>0</xdr:rowOff>
    </xdr:from>
    <xdr:to>
      <xdr:col>10</xdr:col>
      <xdr:colOff>0</xdr:colOff>
      <xdr:row>0</xdr:row>
      <xdr:rowOff>0</xdr:rowOff>
    </xdr:to>
    <xdr:sp macro="" textlink="">
      <xdr:nvSpPr>
        <xdr:cNvPr id="3" name="Rectangle 4"/>
        <xdr:cNvSpPr>
          <a:spLocks noChangeArrowheads="1"/>
        </xdr:cNvSpPr>
      </xdr:nvSpPr>
      <xdr:spPr bwMode="auto">
        <a:xfrm>
          <a:off x="942975" y="0"/>
          <a:ext cx="5915025" cy="0"/>
        </a:xfrm>
        <a:prstGeom prst="rect">
          <a:avLst/>
        </a:prstGeom>
        <a:gradFill rotWithShape="0">
          <a:gsLst>
            <a:gs pos="0">
              <a:srgbClr val="FFFFFF"/>
            </a:gs>
            <a:gs pos="100000">
              <a:srgbClr val="008000"/>
            </a:gs>
          </a:gsLst>
          <a:path path="shape">
            <a:fillToRect l="50000" t="50000" r="50000" b="50000"/>
          </a:path>
        </a:gradFill>
        <a:ln w="9525">
          <a:noFill/>
          <a:miter lim="800000"/>
          <a:headEnd/>
          <a:tailEnd/>
        </a:ln>
      </xdr:spPr>
    </xdr:sp>
    <xdr:clientData/>
  </xdr:twoCellAnchor>
  <xdr:twoCellAnchor editAs="oneCell">
    <xdr:from>
      <xdr:col>0</xdr:col>
      <xdr:colOff>0</xdr:colOff>
      <xdr:row>0</xdr:row>
      <xdr:rowOff>0</xdr:rowOff>
    </xdr:from>
    <xdr:to>
      <xdr:col>16383</xdr:col>
      <xdr:colOff>0</xdr:colOff>
      <xdr:row>32</xdr:row>
      <xdr:rowOff>142875</xdr:rowOff>
    </xdr:to>
    <xdr:pic>
      <xdr:nvPicPr>
        <xdr:cNvPr id="2049" name="Picture 1"/>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6858000" cy="532447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tabColor theme="0"/>
  </sheetPr>
  <dimension ref="A1:K40"/>
  <sheetViews>
    <sheetView workbookViewId="0"/>
  </sheetViews>
  <sheetFormatPr baseColWidth="10" defaultColWidth="0" defaultRowHeight="12.75" customHeight="1" zeroHeight="1"/>
  <cols>
    <col min="1" max="9" width="11.42578125" style="2" customWidth="1"/>
    <col min="10" max="16384" width="0" style="2" hidden="1"/>
  </cols>
  <sheetData>
    <row r="1" spans="1:11">
      <c r="A1" s="7"/>
      <c r="B1" s="1"/>
      <c r="C1" s="1"/>
      <c r="D1" s="1"/>
      <c r="E1" s="1"/>
      <c r="F1" s="1"/>
      <c r="G1" s="1"/>
      <c r="H1" s="1"/>
      <c r="I1" s="1"/>
      <c r="J1" s="1"/>
      <c r="K1" s="5"/>
    </row>
    <row r="2" spans="1:11">
      <c r="A2" s="1"/>
      <c r="B2" s="1"/>
      <c r="C2" s="1"/>
      <c r="D2" s="1"/>
      <c r="E2" s="1"/>
      <c r="F2" s="1"/>
      <c r="G2" s="1"/>
      <c r="H2" s="1"/>
      <c r="I2" s="1"/>
      <c r="J2" s="1"/>
      <c r="K2" s="5"/>
    </row>
    <row r="3" spans="1:11">
      <c r="A3" s="1"/>
      <c r="B3" s="1"/>
      <c r="C3" s="1"/>
      <c r="D3" s="1"/>
      <c r="E3" s="1"/>
      <c r="F3" s="1"/>
      <c r="G3" s="1"/>
      <c r="H3" s="1"/>
      <c r="I3" s="1"/>
      <c r="J3" s="1"/>
      <c r="K3" s="5"/>
    </row>
    <row r="4" spans="1:11">
      <c r="A4" s="1"/>
      <c r="B4" s="1"/>
      <c r="C4" s="1"/>
      <c r="D4" s="1"/>
      <c r="E4" s="1"/>
      <c r="F4" s="1"/>
      <c r="G4" s="1"/>
      <c r="H4" s="1"/>
      <c r="I4" s="1"/>
      <c r="J4" s="1"/>
      <c r="K4" s="5"/>
    </row>
    <row r="5" spans="1:11">
      <c r="A5" s="1"/>
      <c r="B5" s="1"/>
      <c r="C5" s="1"/>
      <c r="D5" s="1"/>
      <c r="E5" s="1"/>
      <c r="F5" s="1"/>
      <c r="G5" s="1"/>
      <c r="H5" s="1"/>
      <c r="I5" s="1"/>
      <c r="J5" s="1"/>
      <c r="K5" s="5"/>
    </row>
    <row r="6" spans="1:11">
      <c r="A6" s="1"/>
      <c r="B6" s="1"/>
      <c r="C6" s="1"/>
      <c r="D6" s="1"/>
      <c r="E6" s="1"/>
      <c r="F6" s="1"/>
      <c r="G6" s="1"/>
      <c r="H6" s="1"/>
      <c r="I6" s="1"/>
      <c r="J6" s="1"/>
      <c r="K6" s="5"/>
    </row>
    <row r="7" spans="1:11">
      <c r="A7" s="1"/>
      <c r="B7" s="1"/>
      <c r="C7" s="1"/>
      <c r="D7" s="1"/>
      <c r="E7" s="1"/>
      <c r="F7" s="1"/>
      <c r="G7" s="1"/>
      <c r="H7" s="1"/>
      <c r="I7" s="1"/>
      <c r="J7" s="1"/>
      <c r="K7" s="5"/>
    </row>
    <row r="8" spans="1:11">
      <c r="A8" s="1"/>
      <c r="B8" s="1"/>
      <c r="C8" s="1"/>
      <c r="D8" s="1"/>
      <c r="E8" s="1"/>
      <c r="F8" s="1"/>
      <c r="G8" s="1"/>
      <c r="H8" s="1"/>
      <c r="I8" s="1"/>
      <c r="J8" s="1"/>
      <c r="K8" s="5"/>
    </row>
    <row r="9" spans="1:11">
      <c r="A9" s="1"/>
      <c r="B9" s="1"/>
      <c r="C9" s="1"/>
      <c r="D9" s="1"/>
      <c r="E9" s="1"/>
      <c r="F9" s="1"/>
      <c r="G9" s="1"/>
      <c r="H9" s="1"/>
      <c r="I9" s="1"/>
      <c r="J9" s="1"/>
      <c r="K9" s="5"/>
    </row>
    <row r="10" spans="1:11">
      <c r="A10" s="1"/>
      <c r="B10" s="1"/>
      <c r="C10" s="1"/>
      <c r="D10" s="1"/>
      <c r="E10" s="1"/>
      <c r="F10" s="1"/>
      <c r="G10" s="1"/>
      <c r="H10" s="1"/>
      <c r="I10" s="1"/>
      <c r="J10" s="1"/>
      <c r="K10" s="5"/>
    </row>
    <row r="11" spans="1:11">
      <c r="A11" s="1"/>
      <c r="B11" s="1"/>
      <c r="C11" s="1"/>
      <c r="D11" s="1"/>
      <c r="E11" s="1"/>
      <c r="F11" s="1"/>
      <c r="G11" s="1"/>
      <c r="H11" s="1"/>
      <c r="I11" s="1"/>
      <c r="J11" s="1"/>
      <c r="K11" s="5"/>
    </row>
    <row r="12" spans="1:11">
      <c r="A12" s="1"/>
      <c r="B12" s="1"/>
      <c r="C12" s="1"/>
      <c r="D12" s="1"/>
      <c r="E12" s="1"/>
      <c r="F12" s="1"/>
      <c r="G12" s="1"/>
      <c r="H12" s="1"/>
      <c r="I12" s="1"/>
      <c r="J12" s="1"/>
      <c r="K12" s="5"/>
    </row>
    <row r="13" spans="1:11">
      <c r="A13" s="1"/>
      <c r="B13" s="1"/>
      <c r="C13" s="1"/>
      <c r="D13" s="1"/>
      <c r="E13" s="1"/>
      <c r="F13" s="1"/>
      <c r="G13" s="1"/>
      <c r="H13" s="1"/>
      <c r="I13" s="1"/>
      <c r="J13" s="1"/>
      <c r="K13" s="5"/>
    </row>
    <row r="14" spans="1:11">
      <c r="A14" s="1"/>
      <c r="B14" s="1"/>
      <c r="C14" s="1"/>
      <c r="D14" s="1"/>
      <c r="E14" s="1"/>
      <c r="F14" s="1"/>
      <c r="G14" s="1"/>
      <c r="H14" s="1"/>
      <c r="I14" s="1"/>
      <c r="J14" s="1"/>
      <c r="K14" s="5"/>
    </row>
    <row r="15" spans="1:11">
      <c r="A15" s="1"/>
      <c r="B15" s="1"/>
      <c r="C15" s="1"/>
      <c r="D15" s="1"/>
      <c r="E15" s="1"/>
      <c r="F15" s="1"/>
      <c r="G15" s="1"/>
      <c r="H15" s="1"/>
      <c r="I15" s="1"/>
      <c r="J15" s="1"/>
      <c r="K15" s="5"/>
    </row>
    <row r="16" spans="1:11">
      <c r="A16" s="1"/>
      <c r="B16" s="1"/>
      <c r="C16" s="1"/>
      <c r="D16" s="1"/>
      <c r="E16" s="1"/>
      <c r="F16" s="1"/>
      <c r="G16" s="1"/>
      <c r="H16" s="1"/>
      <c r="I16" s="1"/>
      <c r="J16" s="1"/>
      <c r="K16" s="5"/>
    </row>
    <row r="17" spans="1:11">
      <c r="A17" s="1"/>
      <c r="B17" s="1"/>
      <c r="C17" s="1"/>
      <c r="D17" s="1"/>
      <c r="E17" s="1"/>
      <c r="F17" s="1"/>
      <c r="G17" s="1"/>
      <c r="H17" s="1"/>
      <c r="I17" s="1"/>
      <c r="J17" s="1"/>
      <c r="K17" s="5"/>
    </row>
    <row r="18" spans="1:11">
      <c r="A18" s="1"/>
      <c r="B18" s="1"/>
      <c r="C18" s="1"/>
      <c r="D18" s="1"/>
      <c r="E18" s="1"/>
      <c r="F18" s="1"/>
      <c r="G18" s="1"/>
      <c r="H18" s="1"/>
      <c r="I18" s="1"/>
      <c r="J18" s="1"/>
      <c r="K18" s="5"/>
    </row>
    <row r="19" spans="1:11">
      <c r="A19" s="1"/>
      <c r="B19" s="1"/>
      <c r="C19" s="1"/>
      <c r="D19" s="1"/>
      <c r="E19" s="1"/>
      <c r="F19" s="1"/>
      <c r="G19" s="1"/>
      <c r="H19" s="1"/>
      <c r="I19" s="1"/>
      <c r="J19" s="1"/>
      <c r="K19" s="5"/>
    </row>
    <row r="20" spans="1:11">
      <c r="A20" s="1"/>
      <c r="B20" s="1"/>
      <c r="C20" s="1"/>
      <c r="D20" s="1"/>
      <c r="E20" s="1"/>
      <c r="F20" s="1"/>
      <c r="G20" s="1"/>
      <c r="H20" s="1"/>
      <c r="I20" s="1"/>
      <c r="J20" s="1"/>
      <c r="K20" s="5"/>
    </row>
    <row r="21" spans="1:11">
      <c r="A21" s="1"/>
      <c r="B21" s="1"/>
      <c r="C21" s="1"/>
      <c r="D21" s="1"/>
      <c r="E21" s="1"/>
      <c r="F21" s="1"/>
      <c r="G21" s="1"/>
      <c r="H21" s="1"/>
      <c r="I21" s="1"/>
      <c r="J21" s="1"/>
      <c r="K21" s="5"/>
    </row>
    <row r="22" spans="1:11">
      <c r="A22" s="1"/>
      <c r="B22" s="1"/>
      <c r="C22" s="1"/>
      <c r="D22" s="1"/>
      <c r="E22" s="1"/>
      <c r="F22" s="1"/>
      <c r="G22" s="1"/>
      <c r="H22" s="1"/>
      <c r="I22" s="1"/>
      <c r="J22" s="1"/>
      <c r="K22" s="5"/>
    </row>
    <row r="23" spans="1:11">
      <c r="A23" s="1"/>
      <c r="B23" s="1"/>
      <c r="C23" s="1"/>
      <c r="D23" s="1"/>
      <c r="E23" s="1"/>
      <c r="F23" s="1"/>
      <c r="G23" s="1"/>
      <c r="H23" s="1"/>
      <c r="I23" s="1"/>
      <c r="J23" s="1"/>
      <c r="K23" s="5"/>
    </row>
    <row r="24" spans="1:11">
      <c r="A24" s="1"/>
      <c r="B24" s="1"/>
      <c r="C24" s="1"/>
      <c r="D24" s="1"/>
      <c r="E24" s="1"/>
      <c r="F24" s="1"/>
      <c r="G24" s="1"/>
      <c r="H24" s="1"/>
      <c r="I24" s="1"/>
      <c r="J24" s="1"/>
      <c r="K24" s="5"/>
    </row>
    <row r="25" spans="1:11">
      <c r="A25" s="1"/>
      <c r="B25" s="1"/>
      <c r="C25" s="1"/>
      <c r="D25" s="1"/>
      <c r="E25" s="1"/>
      <c r="F25" s="1"/>
      <c r="G25" s="1"/>
      <c r="H25" s="1"/>
      <c r="I25" s="1"/>
      <c r="J25" s="1"/>
      <c r="K25" s="5"/>
    </row>
    <row r="26" spans="1:11">
      <c r="A26" s="1"/>
      <c r="B26" s="1"/>
      <c r="C26" s="1"/>
      <c r="D26" s="1"/>
      <c r="E26" s="1"/>
      <c r="F26" s="1"/>
      <c r="G26" s="1"/>
      <c r="H26" s="1"/>
      <c r="I26" s="1"/>
      <c r="J26" s="1"/>
      <c r="K26" s="5"/>
    </row>
    <row r="27" spans="1:11">
      <c r="A27" s="1"/>
      <c r="B27" s="1"/>
      <c r="C27" s="1"/>
      <c r="D27" s="1"/>
      <c r="E27" s="1"/>
      <c r="F27" s="1"/>
      <c r="G27" s="1"/>
      <c r="H27" s="1"/>
      <c r="I27" s="1"/>
      <c r="J27" s="1"/>
      <c r="K27" s="5"/>
    </row>
    <row r="28" spans="1:11">
      <c r="A28" s="1"/>
      <c r="B28" s="1"/>
      <c r="C28" s="1"/>
      <c r="D28" s="1"/>
      <c r="E28" s="1"/>
      <c r="F28" s="1"/>
      <c r="G28" s="1"/>
      <c r="H28" s="1"/>
      <c r="I28" s="1"/>
      <c r="J28" s="1"/>
      <c r="K28" s="5"/>
    </row>
    <row r="29" spans="1:11">
      <c r="A29" s="1"/>
      <c r="B29" s="1"/>
      <c r="C29" s="1"/>
      <c r="D29" s="1"/>
      <c r="E29" s="1"/>
      <c r="F29" s="1"/>
      <c r="G29" s="1"/>
      <c r="H29" s="1"/>
      <c r="I29" s="1"/>
      <c r="J29" s="1"/>
      <c r="K29" s="5"/>
    </row>
    <row r="30" spans="1:11">
      <c r="A30" s="1"/>
      <c r="B30" s="1"/>
      <c r="C30" s="1"/>
      <c r="D30" s="1"/>
      <c r="E30" s="1"/>
      <c r="F30" s="1"/>
      <c r="G30" s="1"/>
      <c r="H30" s="1"/>
      <c r="I30" s="1"/>
      <c r="J30" s="1"/>
      <c r="K30" s="5"/>
    </row>
    <row r="31" spans="1:11">
      <c r="A31" s="1"/>
      <c r="B31" s="1"/>
      <c r="C31" s="1"/>
      <c r="D31" s="1"/>
      <c r="E31" s="1"/>
      <c r="F31" s="1"/>
      <c r="G31" s="1"/>
      <c r="H31" s="1"/>
      <c r="I31" s="1"/>
      <c r="J31" s="1"/>
      <c r="K31" s="5"/>
    </row>
    <row r="32" spans="1:11">
      <c r="A32" s="1"/>
      <c r="B32" s="1"/>
      <c r="C32" s="1"/>
      <c r="D32" s="1"/>
      <c r="E32" s="1"/>
      <c r="F32" s="1"/>
      <c r="G32" s="1"/>
      <c r="H32" s="1"/>
      <c r="I32" s="1"/>
      <c r="J32" s="1"/>
      <c r="K32" s="5"/>
    </row>
    <row r="33" spans="1:11">
      <c r="A33" s="1"/>
      <c r="B33" s="1"/>
      <c r="C33" s="1"/>
      <c r="D33" s="1"/>
      <c r="E33" s="1"/>
      <c r="F33" s="1"/>
      <c r="G33" s="1"/>
      <c r="H33" s="1"/>
      <c r="I33" s="1"/>
      <c r="J33" s="1"/>
      <c r="K33" s="5"/>
    </row>
    <row r="34" spans="1:11" hidden="1">
      <c r="A34" s="1"/>
      <c r="B34" s="1"/>
      <c r="C34" s="1"/>
      <c r="D34" s="1"/>
      <c r="E34" s="1"/>
      <c r="F34" s="1"/>
      <c r="G34" s="1"/>
      <c r="H34" s="1"/>
      <c r="I34" s="1"/>
      <c r="J34" s="1"/>
      <c r="K34" s="5"/>
    </row>
    <row r="35" spans="1:11" hidden="1">
      <c r="A35" s="1"/>
      <c r="B35" s="1"/>
      <c r="C35" s="1"/>
      <c r="D35" s="1"/>
      <c r="E35" s="1"/>
      <c r="F35" s="1"/>
      <c r="G35" s="1"/>
      <c r="H35" s="1"/>
      <c r="I35" s="1"/>
      <c r="J35" s="1"/>
      <c r="K35" s="5"/>
    </row>
    <row r="36" spans="1:11" hidden="1">
      <c r="A36" s="1"/>
      <c r="B36" s="1"/>
      <c r="C36" s="1"/>
      <c r="D36" s="1"/>
      <c r="E36" s="1"/>
      <c r="F36" s="1"/>
      <c r="G36" s="1"/>
      <c r="H36" s="1"/>
      <c r="I36" s="1"/>
      <c r="J36" s="1"/>
      <c r="K36" s="5"/>
    </row>
    <row r="37" spans="1:11" hidden="1">
      <c r="A37" s="1"/>
      <c r="B37" s="1"/>
      <c r="C37" s="1"/>
      <c r="D37" s="1"/>
      <c r="E37" s="1"/>
      <c r="F37" s="1"/>
      <c r="G37" s="1"/>
      <c r="H37" s="1"/>
      <c r="I37" s="1"/>
      <c r="J37" s="1"/>
      <c r="K37" s="5"/>
    </row>
    <row r="38" spans="1:11" hidden="1">
      <c r="A38" s="1"/>
      <c r="B38" s="1"/>
      <c r="C38" s="1"/>
      <c r="D38" s="1"/>
      <c r="E38" s="1"/>
      <c r="F38" s="1"/>
      <c r="G38" s="1"/>
      <c r="H38" s="1"/>
      <c r="I38" s="1"/>
      <c r="J38" s="1"/>
      <c r="K38" s="5"/>
    </row>
    <row r="39" spans="1:11" hidden="1">
      <c r="A39" s="1"/>
      <c r="B39" s="1"/>
      <c r="C39" s="1"/>
      <c r="D39" s="1"/>
      <c r="E39" s="1"/>
      <c r="F39" s="1"/>
      <c r="G39" s="1"/>
      <c r="H39" s="1"/>
      <c r="I39" s="1"/>
      <c r="J39" s="1"/>
      <c r="K39" s="5"/>
    </row>
    <row r="40" spans="1:11" hidden="1">
      <c r="A40" s="5"/>
      <c r="B40" s="5"/>
      <c r="C40" s="5"/>
      <c r="D40" s="5"/>
      <c r="E40" s="5"/>
      <c r="F40" s="5"/>
      <c r="G40" s="5"/>
      <c r="H40" s="5"/>
      <c r="I40" s="5"/>
      <c r="J40" s="5"/>
      <c r="K40" s="5"/>
    </row>
  </sheetData>
  <printOptions horizontalCentered="1" verticalCentered="1"/>
  <pageMargins left="1.1811023622047245" right="0.98425196850393704" top="0.78740157480314965" bottom="0.78740157480314965" header="0" footer="0"/>
  <pageSetup orientation="landscape" horizontalDpi="1200"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theme="9" tint="-0.499984740745262"/>
  </sheetPr>
  <dimension ref="A1:G79"/>
  <sheetViews>
    <sheetView workbookViewId="0">
      <selection sqref="A1:G1"/>
    </sheetView>
  </sheetViews>
  <sheetFormatPr baseColWidth="10" defaultColWidth="11.42578125" defaultRowHeight="12" zeroHeight="1"/>
  <cols>
    <col min="1" max="1" width="5" style="8" customWidth="1"/>
    <col min="2" max="2" width="3.7109375" style="8" customWidth="1"/>
    <col min="3" max="3" width="46.5703125" style="8" bestFit="1" customWidth="1"/>
    <col min="4" max="4" width="30.5703125" style="8" customWidth="1"/>
    <col min="5" max="7" width="15.7109375" style="8" customWidth="1"/>
    <col min="8" max="8" width="2.85546875" style="8" customWidth="1"/>
    <col min="9" max="16384" width="11.42578125" style="8"/>
  </cols>
  <sheetData>
    <row r="1" spans="1:7" ht="39.950000000000003" customHeight="1">
      <c r="A1" s="109" t="s">
        <v>91</v>
      </c>
      <c r="B1" s="110"/>
      <c r="C1" s="110"/>
      <c r="D1" s="110"/>
      <c r="E1" s="110"/>
      <c r="F1" s="110"/>
      <c r="G1" s="110"/>
    </row>
    <row r="2" spans="1:7">
      <c r="A2" s="106" t="s">
        <v>23</v>
      </c>
      <c r="B2" s="59"/>
      <c r="C2" s="68"/>
      <c r="D2" s="66"/>
      <c r="E2" s="66"/>
      <c r="F2" s="66"/>
      <c r="G2" s="67"/>
    </row>
    <row r="3" spans="1:7" ht="13.5" customHeight="1">
      <c r="A3" s="111" t="s">
        <v>60</v>
      </c>
      <c r="B3" s="111"/>
      <c r="C3" s="111"/>
      <c r="D3" s="112" t="s">
        <v>61</v>
      </c>
      <c r="E3" s="114" t="s">
        <v>62</v>
      </c>
      <c r="F3" s="114"/>
      <c r="G3" s="112" t="s">
        <v>63</v>
      </c>
    </row>
    <row r="4" spans="1:7">
      <c r="A4" s="111"/>
      <c r="B4" s="111"/>
      <c r="C4" s="111"/>
      <c r="D4" s="113"/>
      <c r="E4" s="62" t="s">
        <v>14</v>
      </c>
      <c r="F4" s="62" t="s">
        <v>20</v>
      </c>
      <c r="G4" s="113"/>
    </row>
    <row r="5" spans="1:7" s="12" customFormat="1" ht="19.5" customHeight="1">
      <c r="A5" s="85" t="s">
        <v>30</v>
      </c>
      <c r="B5" s="86" t="s">
        <v>16</v>
      </c>
      <c r="C5" s="87" t="s">
        <v>90</v>
      </c>
      <c r="D5" s="88" t="s">
        <v>76</v>
      </c>
      <c r="E5" s="89" t="e">
        <f>SUMIFS(EP01_PRESUPUESTO_DEVENGADO,EP01_FF,$A5,EP01_DG,$B5)</f>
        <v>#NAME?</v>
      </c>
      <c r="F5" s="89" t="e">
        <f>SUMIFS(EP01_PRESUPUESTO_PAGADO,EP01_FF,$A5,EP01_DG,$B5)</f>
        <v>#NAME?</v>
      </c>
      <c r="G5" s="89" t="e">
        <f>SUMIFS(EP01_SUBEJERCICIO,EP01_FF,$A5,EP01_DG,$B5)</f>
        <v>#NAME?</v>
      </c>
    </row>
    <row r="6" spans="1:7" s="12" customFormat="1">
      <c r="A6" s="58"/>
      <c r="B6" s="15"/>
      <c r="C6" s="90"/>
      <c r="D6" s="88"/>
      <c r="E6" s="89"/>
      <c r="F6" s="89"/>
      <c r="G6" s="89"/>
    </row>
    <row r="7" spans="1:7">
      <c r="A7" s="17"/>
      <c r="B7" s="50"/>
      <c r="C7" s="50"/>
      <c r="D7" s="63"/>
      <c r="E7" s="63"/>
      <c r="F7" s="63"/>
      <c r="G7" s="63"/>
    </row>
    <row r="8" spans="1:7">
      <c r="A8" s="60"/>
      <c r="B8" s="14"/>
      <c r="C8" s="14"/>
      <c r="D8" s="64"/>
      <c r="E8" s="64"/>
      <c r="F8" s="64"/>
      <c r="G8" s="64"/>
    </row>
    <row r="9" spans="1:7">
      <c r="A9" s="60"/>
      <c r="B9" s="14"/>
      <c r="C9" s="14"/>
      <c r="D9" s="64"/>
      <c r="E9" s="64"/>
      <c r="F9" s="64"/>
      <c r="G9" s="64"/>
    </row>
    <row r="10" spans="1:7">
      <c r="A10" s="60"/>
      <c r="B10" s="14"/>
      <c r="C10" s="14"/>
      <c r="D10" s="64"/>
      <c r="E10" s="64"/>
      <c r="F10" s="64"/>
      <c r="G10" s="64"/>
    </row>
    <row r="11" spans="1:7">
      <c r="A11" s="60"/>
      <c r="B11" s="14"/>
      <c r="C11" s="14"/>
      <c r="D11" s="64"/>
      <c r="E11" s="64"/>
      <c r="F11" s="64"/>
      <c r="G11" s="64"/>
    </row>
    <row r="12" spans="1:7">
      <c r="A12" s="60"/>
      <c r="B12" s="14"/>
      <c r="C12" s="14"/>
      <c r="D12" s="64"/>
      <c r="E12" s="64"/>
      <c r="F12" s="64"/>
      <c r="G12" s="64"/>
    </row>
    <row r="13" spans="1:7">
      <c r="A13" s="60"/>
      <c r="B13" s="14"/>
      <c r="C13" s="14"/>
      <c r="D13" s="64"/>
      <c r="E13" s="64"/>
      <c r="F13" s="64"/>
      <c r="G13" s="64"/>
    </row>
    <row r="14" spans="1:7">
      <c r="A14" s="60"/>
      <c r="B14" s="14"/>
      <c r="C14" s="14"/>
      <c r="D14" s="64"/>
      <c r="E14" s="64"/>
      <c r="F14" s="64"/>
      <c r="G14" s="64"/>
    </row>
    <row r="15" spans="1:7">
      <c r="A15" s="60"/>
      <c r="B15" s="14"/>
      <c r="C15" s="14"/>
      <c r="D15" s="64"/>
      <c r="E15" s="64"/>
      <c r="F15" s="64"/>
      <c r="G15" s="64"/>
    </row>
    <row r="16" spans="1:7">
      <c r="A16" s="60"/>
      <c r="B16" s="14"/>
      <c r="C16" s="14"/>
      <c r="D16" s="64"/>
      <c r="E16" s="64"/>
      <c r="F16" s="64"/>
      <c r="G16" s="64"/>
    </row>
    <row r="17" spans="1:7">
      <c r="A17" s="60"/>
      <c r="B17" s="14"/>
      <c r="C17" s="14"/>
      <c r="D17" s="64"/>
      <c r="E17" s="64"/>
      <c r="F17" s="64"/>
      <c r="G17" s="64"/>
    </row>
    <row r="18" spans="1:7">
      <c r="A18" s="60"/>
      <c r="B18" s="14"/>
      <c r="C18" s="14"/>
      <c r="D18" s="64"/>
      <c r="E18" s="64"/>
      <c r="F18" s="64"/>
      <c r="G18" s="64"/>
    </row>
    <row r="19" spans="1:7">
      <c r="A19" s="60"/>
      <c r="B19" s="14"/>
      <c r="C19" s="14"/>
      <c r="D19" s="64"/>
      <c r="E19" s="64"/>
      <c r="F19" s="64"/>
      <c r="G19" s="64"/>
    </row>
    <row r="20" spans="1:7">
      <c r="A20" s="60"/>
      <c r="B20" s="14"/>
      <c r="C20" s="14"/>
      <c r="D20" s="64"/>
      <c r="E20" s="64"/>
      <c r="F20" s="64"/>
      <c r="G20" s="64"/>
    </row>
    <row r="21" spans="1:7">
      <c r="A21" s="60"/>
      <c r="B21" s="14"/>
      <c r="C21" s="14"/>
      <c r="D21" s="64"/>
      <c r="E21" s="64"/>
      <c r="F21" s="64"/>
      <c r="G21" s="64"/>
    </row>
    <row r="22" spans="1:7">
      <c r="A22" s="60"/>
      <c r="B22" s="14"/>
      <c r="C22" s="14"/>
      <c r="D22" s="64"/>
      <c r="E22" s="64"/>
      <c r="F22" s="64"/>
      <c r="G22" s="64"/>
    </row>
    <row r="23" spans="1:7">
      <c r="A23" s="60"/>
      <c r="B23" s="14"/>
      <c r="C23" s="14"/>
      <c r="D23" s="64"/>
      <c r="E23" s="64"/>
      <c r="F23" s="64"/>
      <c r="G23" s="64"/>
    </row>
    <row r="24" spans="1:7">
      <c r="A24" s="60"/>
      <c r="B24" s="14"/>
      <c r="C24" s="14"/>
      <c r="D24" s="64"/>
      <c r="E24" s="64"/>
      <c r="F24" s="64"/>
      <c r="G24" s="64"/>
    </row>
    <row r="25" spans="1:7">
      <c r="A25" s="60"/>
      <c r="B25" s="14"/>
      <c r="C25" s="14"/>
      <c r="D25" s="64"/>
      <c r="E25" s="64"/>
      <c r="F25" s="64"/>
      <c r="G25" s="64"/>
    </row>
    <row r="26" spans="1:7">
      <c r="A26" s="60"/>
      <c r="B26" s="14"/>
      <c r="C26" s="14"/>
      <c r="D26" s="64"/>
      <c r="E26" s="64"/>
      <c r="F26" s="64"/>
      <c r="G26" s="64"/>
    </row>
    <row r="27" spans="1:7">
      <c r="A27" s="60"/>
      <c r="B27" s="14"/>
      <c r="C27" s="14"/>
      <c r="D27" s="64"/>
      <c r="E27" s="64"/>
      <c r="F27" s="64"/>
      <c r="G27" s="64"/>
    </row>
    <row r="28" spans="1:7">
      <c r="A28" s="61"/>
      <c r="B28" s="57"/>
      <c r="C28" s="57"/>
      <c r="D28" s="64"/>
      <c r="E28" s="64"/>
      <c r="F28" s="64"/>
      <c r="G28" s="64"/>
    </row>
    <row r="29" spans="1:7"/>
    <row r="30" spans="1:7" customFormat="1" ht="12.75" hidden="1"/>
    <row r="31" spans="1:7" customFormat="1" ht="12.75" hidden="1"/>
    <row r="32" spans="1:7" customFormat="1" ht="12.75" hidden="1"/>
    <row r="33" customFormat="1" ht="12.75" hidden="1"/>
    <row r="34" customFormat="1" ht="12.75" hidden="1"/>
    <row r="35" customFormat="1" ht="12.75" hidden="1"/>
    <row r="36" customFormat="1" ht="12.75" hidden="1"/>
    <row r="37" customFormat="1" ht="12.75" hidden="1"/>
    <row r="38" customFormat="1" ht="12.75" hidden="1"/>
    <row r="39" customFormat="1" ht="12.75" hidden="1"/>
    <row r="40" customFormat="1" ht="12.75" hidden="1"/>
    <row r="41" customFormat="1" ht="12.75" hidden="1"/>
    <row r="42" customFormat="1" ht="12.75" hidden="1"/>
    <row r="43" customFormat="1" ht="12.75" hidden="1"/>
    <row r="44" customFormat="1" ht="12.75" hidden="1"/>
    <row r="45" customFormat="1" ht="12.75" hidden="1"/>
    <row r="46" customFormat="1" ht="12.75" hidden="1"/>
    <row r="47" customFormat="1" ht="12.75" hidden="1"/>
    <row r="48" customFormat="1" ht="12.75" hidden="1"/>
    <row r="49" customFormat="1" ht="12.75" hidden="1"/>
    <row r="50" customFormat="1" ht="12.75" hidden="1"/>
    <row r="51" customFormat="1" ht="12.75" hidden="1"/>
    <row r="52" customFormat="1" ht="12.75" hidden="1"/>
    <row r="53" customFormat="1" ht="12.75" hidden="1"/>
    <row r="54" customFormat="1" ht="12.75" hidden="1"/>
    <row r="55" customFormat="1" ht="12.75" hidden="1"/>
    <row r="56" customFormat="1" ht="12.75"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sheetData>
  <mergeCells count="5">
    <mergeCell ref="A1:G1"/>
    <mergeCell ref="A3:C4"/>
    <mergeCell ref="D3:D4"/>
    <mergeCell ref="E3:F3"/>
    <mergeCell ref="G3:G4"/>
  </mergeCells>
  <pageMargins left="0.59055118110236227" right="0.19685039370078741" top="0.27559055118110237" bottom="3.188976377952756" header="0.82677165354330717" footer="1.9685039370078741"/>
  <pageSetup orientation="landscape" r:id="rId1"/>
  <headerFooter>
    <oddFooter>&amp;L&amp;"Arial,Negrita"&amp;8JEFE DEL ÁREA DE RECURSOS FINANCIEROS Y CONTABILIDAD&amp;"Arial,Normal"
                 CP. ROSARIO HERNÁNDEZ JIMÉNEZ&amp;R&amp;"Arial,Negrita"&amp;8JEFE DE LA UNIDAD DE APOYO ADMINISTRATIVO&amp;"Arial,Normal"
LIC. MARÍA TERESA CAMACHO PANIAGUA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rgb="FFC00000"/>
    <pageSetUpPr fitToPage="1"/>
  </sheetPr>
  <dimension ref="A1:H47"/>
  <sheetViews>
    <sheetView tabSelected="1" workbookViewId="0">
      <selection sqref="A1:A2"/>
    </sheetView>
  </sheetViews>
  <sheetFormatPr baseColWidth="10" defaultRowHeight="12.75"/>
  <cols>
    <col min="1" max="1" width="3.5703125" bestFit="1" customWidth="1"/>
    <col min="2" max="2" width="56.140625" bestFit="1" customWidth="1"/>
    <col min="3" max="3" width="24.28515625" bestFit="1" customWidth="1"/>
    <col min="4" max="4" width="11.5703125" bestFit="1" customWidth="1"/>
    <col min="5" max="5" width="12.85546875" bestFit="1" customWidth="1"/>
    <col min="6" max="6" width="12.5703125" bestFit="1" customWidth="1"/>
    <col min="7" max="7" width="9" bestFit="1" customWidth="1"/>
    <col min="8" max="8" width="15.28515625" customWidth="1"/>
  </cols>
  <sheetData>
    <row r="1" spans="1:8" ht="25.5" customHeight="1">
      <c r="A1" s="116" t="s">
        <v>15</v>
      </c>
      <c r="B1" s="118" t="s">
        <v>92</v>
      </c>
      <c r="C1" s="116" t="s">
        <v>93</v>
      </c>
      <c r="D1" s="120" t="s">
        <v>97</v>
      </c>
      <c r="E1" s="121"/>
      <c r="F1" s="121"/>
      <c r="G1" s="122"/>
      <c r="H1" s="116" t="s">
        <v>95</v>
      </c>
    </row>
    <row r="2" spans="1:8" ht="25.5" customHeight="1">
      <c r="A2" s="117"/>
      <c r="B2" s="119"/>
      <c r="C2" s="117"/>
      <c r="D2" s="108" t="s">
        <v>94</v>
      </c>
      <c r="E2" s="108" t="s">
        <v>1</v>
      </c>
      <c r="F2" s="108" t="s">
        <v>14</v>
      </c>
      <c r="G2" s="108" t="s">
        <v>20</v>
      </c>
      <c r="H2" s="117"/>
    </row>
    <row r="19" spans="1:8" ht="72.75">
      <c r="A19" s="115" t="s">
        <v>96</v>
      </c>
      <c r="B19" s="115"/>
      <c r="C19" s="115"/>
      <c r="D19" s="115"/>
      <c r="E19" s="115"/>
      <c r="F19" s="115"/>
      <c r="G19" s="115"/>
      <c r="H19" s="115"/>
    </row>
    <row r="36" spans="1:8">
      <c r="A36" s="35"/>
      <c r="B36" s="35"/>
      <c r="C36" s="35"/>
      <c r="D36" s="35"/>
      <c r="E36" s="35"/>
      <c r="F36" s="35"/>
      <c r="G36" s="35"/>
      <c r="H36" s="35"/>
    </row>
    <row r="37" spans="1:8">
      <c r="A37" s="35"/>
      <c r="B37" s="35"/>
      <c r="C37" s="35"/>
      <c r="D37" s="35"/>
      <c r="E37" s="35"/>
      <c r="F37" s="35"/>
      <c r="G37" s="35"/>
      <c r="H37" s="35"/>
    </row>
    <row r="38" spans="1:8">
      <c r="A38" s="35"/>
      <c r="B38" s="35"/>
      <c r="C38" s="35"/>
      <c r="D38" s="35"/>
      <c r="E38" s="35"/>
      <c r="F38" s="35"/>
      <c r="G38" s="35"/>
      <c r="H38" s="35"/>
    </row>
    <row r="39" spans="1:8">
      <c r="A39" s="35"/>
      <c r="B39" s="35"/>
      <c r="C39" s="35"/>
      <c r="D39" s="35"/>
      <c r="E39" s="35"/>
      <c r="F39" s="35"/>
      <c r="G39" s="35"/>
      <c r="H39" s="35"/>
    </row>
    <row r="40" spans="1:8">
      <c r="A40" s="35"/>
      <c r="B40" s="35"/>
      <c r="C40" s="35"/>
      <c r="D40" s="35"/>
      <c r="E40" s="35"/>
      <c r="F40" s="35"/>
      <c r="G40" s="35"/>
      <c r="H40" s="35"/>
    </row>
    <row r="41" spans="1:8">
      <c r="A41" s="35"/>
      <c r="B41" s="35"/>
      <c r="C41" s="35"/>
      <c r="D41" s="35"/>
      <c r="E41" s="35"/>
      <c r="F41" s="35"/>
      <c r="G41" s="35"/>
      <c r="H41" s="35"/>
    </row>
    <row r="42" spans="1:8">
      <c r="A42" s="35"/>
      <c r="B42" s="35"/>
      <c r="C42" s="35"/>
      <c r="D42" s="35"/>
      <c r="E42" s="35"/>
      <c r="F42" s="35"/>
      <c r="G42" s="35"/>
      <c r="H42" s="35"/>
    </row>
    <row r="43" spans="1:8">
      <c r="A43" s="35"/>
      <c r="B43" s="35"/>
      <c r="C43" s="35"/>
      <c r="D43" s="35"/>
      <c r="E43" s="35"/>
      <c r="F43" s="35"/>
      <c r="G43" s="35"/>
      <c r="H43" s="35"/>
    </row>
    <row r="44" spans="1:8">
      <c r="A44" s="35"/>
      <c r="B44" s="35"/>
      <c r="C44" s="35"/>
      <c r="D44" s="35"/>
      <c r="E44" s="35"/>
      <c r="F44" s="35"/>
      <c r="G44" s="35"/>
      <c r="H44" s="35"/>
    </row>
    <row r="45" spans="1:8">
      <c r="A45" s="35"/>
      <c r="B45" s="35"/>
      <c r="C45" s="35"/>
      <c r="D45" s="35"/>
      <c r="E45" s="35"/>
      <c r="F45" s="35"/>
      <c r="G45" s="35"/>
      <c r="H45" s="35"/>
    </row>
    <row r="46" spans="1:8">
      <c r="A46" s="35"/>
      <c r="B46" s="35"/>
      <c r="C46" s="35"/>
      <c r="D46" s="35"/>
      <c r="E46" s="35"/>
      <c r="F46" s="35"/>
      <c r="G46" s="35"/>
      <c r="H46" s="35"/>
    </row>
    <row r="47" spans="1:8">
      <c r="A47" s="107"/>
      <c r="B47" s="107"/>
      <c r="C47" s="107"/>
      <c r="D47" s="107"/>
      <c r="E47" s="107"/>
      <c r="F47" s="107"/>
      <c r="G47" s="107"/>
      <c r="H47" s="107"/>
    </row>
  </sheetData>
  <mergeCells count="6">
    <mergeCell ref="A19:H19"/>
    <mergeCell ref="A1:A2"/>
    <mergeCell ref="B1:B2"/>
    <mergeCell ref="C1:C2"/>
    <mergeCell ref="D1:G1"/>
    <mergeCell ref="H1:H2"/>
  </mergeCells>
  <pageMargins left="0.39370078740157483" right="0.39370078740157483" top="0.98425196850393704" bottom="3.6220472440944884" header="0.31496062992125984" footer="2.1653543307086616"/>
  <pageSetup scale="69" orientation="portrait" horizontalDpi="4294967294" verticalDpi="4294967294" r:id="rId1"/>
  <headerFooter>
    <oddHeader>&amp;L&amp;G&amp;C&amp;"Arial,Negrita"GOBIERNO CONSTITUCIONAL DEL ESTADO DE CHIAPAS
SECRETARÍA DE HACIENDA&amp;"Arial,Normal"
&amp;"Arial,Negrita"PROGRAMA Y PROYECTOS DE INVERSIÓN&amp;"Arial,Normal"
DEL 1 DE ENERO AL 30 DE SEPTIEMBRE DE 2021</oddHeader>
    <oddFooter>&amp;C&amp;"Arial,Negrita"&amp;9JEFA DE LA UNIDAD DE APOYO ADMINISTRATIVO&amp;"Arial,Normal"
LIC. SARA EUGENIA ALFARO GÓMEZ</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theme="9" tint="-0.499984740745262"/>
  </sheetPr>
  <dimension ref="A1:H24"/>
  <sheetViews>
    <sheetView workbookViewId="0">
      <selection sqref="A1:G1"/>
    </sheetView>
  </sheetViews>
  <sheetFormatPr baseColWidth="10" defaultColWidth="11.42578125" defaultRowHeight="12" zeroHeight="1"/>
  <cols>
    <col min="1" max="1" width="5" style="8" customWidth="1"/>
    <col min="2" max="2" width="47.5703125" style="8" customWidth="1"/>
    <col min="3" max="3" width="16.85546875" style="8" bestFit="1" customWidth="1"/>
    <col min="4" max="4" width="21.42578125" style="8" bestFit="1" customWidth="1"/>
    <col min="5" max="5" width="21" style="8" bestFit="1" customWidth="1"/>
    <col min="6" max="6" width="19.5703125" style="8" bestFit="1" customWidth="1"/>
    <col min="7" max="7" width="16.28515625" style="8" bestFit="1" customWidth="1"/>
    <col min="8" max="8" width="1.85546875" style="8" customWidth="1"/>
    <col min="9" max="16384" width="11.42578125" style="8"/>
  </cols>
  <sheetData>
    <row r="1" spans="1:8" ht="30" customHeight="1">
      <c r="A1" s="123" t="s">
        <v>78</v>
      </c>
      <c r="B1" s="124"/>
      <c r="C1" s="124"/>
      <c r="D1" s="124"/>
      <c r="E1" s="124"/>
      <c r="F1" s="124"/>
      <c r="G1" s="125"/>
    </row>
    <row r="2" spans="1:8">
      <c r="A2" s="70" t="s">
        <v>23</v>
      </c>
      <c r="B2" s="72"/>
      <c r="C2" s="73"/>
      <c r="D2" s="73"/>
      <c r="E2" s="73"/>
      <c r="F2" s="73"/>
      <c r="G2" s="74"/>
    </row>
    <row r="3" spans="1:8" s="12" customFormat="1" ht="48">
      <c r="A3" s="126" t="s">
        <v>33</v>
      </c>
      <c r="B3" s="126"/>
      <c r="C3" s="71" t="s">
        <v>64</v>
      </c>
      <c r="D3" s="71" t="s">
        <v>65</v>
      </c>
      <c r="E3" s="71" t="s">
        <v>66</v>
      </c>
      <c r="F3" s="71" t="s">
        <v>67</v>
      </c>
      <c r="G3" s="71" t="s">
        <v>68</v>
      </c>
      <c r="H3" s="8"/>
    </row>
    <row r="4" spans="1:8">
      <c r="A4" s="65" t="s">
        <v>22</v>
      </c>
      <c r="B4" s="53" t="e">
        <f t="shared" ref="B4:B9" si="0">INDEX(FUENTE_FINANCIAMIENTO_CONCEPTO,MATCH(A4,FUENTE_FINANCIAMIENTO,0))</f>
        <v>#NAME?</v>
      </c>
      <c r="C4" s="56" t="e">
        <f t="shared" ref="C4:C9" si="1">SUMIF(EP01_FF,A4,EP01_SUBEJERCICIO)</f>
        <v>#NAME?</v>
      </c>
      <c r="D4" s="79"/>
      <c r="E4" s="79"/>
      <c r="F4" s="79"/>
      <c r="G4" s="79" t="e">
        <f>C4-D4-E4-F4</f>
        <v>#NAME?</v>
      </c>
    </row>
    <row r="5" spans="1:8">
      <c r="A5" s="65" t="s">
        <v>59</v>
      </c>
      <c r="B5" s="53" t="e">
        <f t="shared" si="0"/>
        <v>#NAME?</v>
      </c>
      <c r="C5" s="56" t="e">
        <f t="shared" si="1"/>
        <v>#NAME?</v>
      </c>
      <c r="D5" s="79"/>
      <c r="E5" s="79"/>
      <c r="F5" s="79"/>
      <c r="G5" s="79" t="e">
        <f t="shared" ref="G5:G9" si="2">C5-D5-E5-F5</f>
        <v>#NAME?</v>
      </c>
    </row>
    <row r="6" spans="1:8">
      <c r="A6" s="65" t="s">
        <v>21</v>
      </c>
      <c r="B6" s="53" t="e">
        <f t="shared" si="0"/>
        <v>#NAME?</v>
      </c>
      <c r="C6" s="56" t="e">
        <f t="shared" si="1"/>
        <v>#NAME?</v>
      </c>
      <c r="D6" s="79"/>
      <c r="E6" s="79"/>
      <c r="F6" s="105">
        <v>405203297.56</v>
      </c>
      <c r="G6" s="79" t="e">
        <f t="shared" si="2"/>
        <v>#NAME?</v>
      </c>
    </row>
    <row r="7" spans="1:8">
      <c r="A7" s="65" t="s">
        <v>55</v>
      </c>
      <c r="B7" s="53" t="e">
        <f t="shared" si="0"/>
        <v>#NAME?</v>
      </c>
      <c r="C7" s="56" t="e">
        <f t="shared" si="1"/>
        <v>#NAME?</v>
      </c>
      <c r="D7" s="79"/>
      <c r="E7" s="79"/>
      <c r="F7" s="79"/>
      <c r="G7" s="79" t="e">
        <f t="shared" si="2"/>
        <v>#NAME?</v>
      </c>
    </row>
    <row r="8" spans="1:8">
      <c r="A8" s="65" t="s">
        <v>56</v>
      </c>
      <c r="B8" s="53" t="e">
        <f t="shared" si="0"/>
        <v>#NAME?</v>
      </c>
      <c r="C8" s="56" t="e">
        <f t="shared" si="1"/>
        <v>#NAME?</v>
      </c>
      <c r="D8" s="79"/>
      <c r="E8" s="79"/>
      <c r="F8" s="79"/>
      <c r="G8" s="79" t="e">
        <f t="shared" si="2"/>
        <v>#NAME?</v>
      </c>
    </row>
    <row r="9" spans="1:8">
      <c r="A9" s="65" t="s">
        <v>30</v>
      </c>
      <c r="B9" s="53" t="e">
        <f t="shared" si="0"/>
        <v>#NAME?</v>
      </c>
      <c r="C9" s="56" t="e">
        <f t="shared" si="1"/>
        <v>#NAME?</v>
      </c>
      <c r="D9" s="79"/>
      <c r="E9" s="79"/>
      <c r="F9" s="79"/>
      <c r="G9" s="79" t="e">
        <f t="shared" si="2"/>
        <v>#NAME?</v>
      </c>
    </row>
    <row r="10" spans="1:8" ht="12.75" thickBot="1">
      <c r="A10" s="76" t="s">
        <v>69</v>
      </c>
      <c r="B10" s="77"/>
      <c r="C10" s="80" t="e">
        <f>SUM(C4:C9)</f>
        <v>#NAME?</v>
      </c>
      <c r="D10" s="81">
        <f t="shared" ref="D10:G10" si="3">SUM(D4:D9)</f>
        <v>0</v>
      </c>
      <c r="E10" s="81">
        <f t="shared" si="3"/>
        <v>0</v>
      </c>
      <c r="F10" s="81">
        <f t="shared" si="3"/>
        <v>405203297.56</v>
      </c>
      <c r="G10" s="82" t="e">
        <f t="shared" si="3"/>
        <v>#NAME?</v>
      </c>
    </row>
    <row r="11" spans="1:8">
      <c r="A11" s="75"/>
      <c r="B11" s="75"/>
      <c r="C11" s="75"/>
      <c r="D11" s="75"/>
      <c r="E11" s="75"/>
      <c r="F11" s="75"/>
      <c r="G11" s="75"/>
    </row>
    <row r="12" spans="1:8">
      <c r="A12" s="65" t="s">
        <v>2</v>
      </c>
      <c r="B12" s="54" t="e">
        <f>VLOOKUP(INDEX(EP08_CAPITULO,MATCH($A12,EP08_CAPITULO,0)),EP08_1_PRESUPUESTO,2,FALSE)</f>
        <v>#NAME?</v>
      </c>
      <c r="C12" s="55" t="e">
        <f t="shared" ref="C12:C17" si="4">SUMIF(EP01_GASTO,$A12,EP01_SUBEJERCICIO)</f>
        <v>#NAME?</v>
      </c>
      <c r="D12" s="79"/>
      <c r="E12" s="79"/>
      <c r="F12" s="105">
        <v>405203297.56</v>
      </c>
      <c r="G12" s="79" t="e">
        <f t="shared" ref="G12:G17" si="5">C12-D12-E12-F12</f>
        <v>#NAME?</v>
      </c>
    </row>
    <row r="13" spans="1:8">
      <c r="A13" s="65" t="s">
        <v>3</v>
      </c>
      <c r="B13" s="54" t="e">
        <f>VLOOKUP(INDEX(EP08_CAPITULO,MATCH($A13,EP08_CAPITULO,0)),EP08_1_PRESUPUESTO,2,FALSE)</f>
        <v>#NAME?</v>
      </c>
      <c r="C13" s="55" t="e">
        <f t="shared" si="4"/>
        <v>#NAME?</v>
      </c>
      <c r="D13" s="79"/>
      <c r="E13" s="79"/>
      <c r="F13" s="79"/>
      <c r="G13" s="79" t="e">
        <f t="shared" si="5"/>
        <v>#NAME?</v>
      </c>
    </row>
    <row r="14" spans="1:8">
      <c r="A14" s="65" t="s">
        <v>4</v>
      </c>
      <c r="B14" s="54" t="e">
        <f>VLOOKUP(INDEX(EP08_CAPITULO,MATCH($A14,EP08_CAPITULO,0)),EP08_1_PRESUPUESTO,2,FALSE)</f>
        <v>#NAME?</v>
      </c>
      <c r="C14" s="55" t="e">
        <f t="shared" si="4"/>
        <v>#NAME?</v>
      </c>
      <c r="D14" s="79"/>
      <c r="E14" s="79"/>
      <c r="F14" s="79"/>
      <c r="G14" s="79" t="e">
        <f t="shared" si="5"/>
        <v>#NAME?</v>
      </c>
    </row>
    <row r="15" spans="1:8">
      <c r="A15" s="65" t="s">
        <v>7</v>
      </c>
      <c r="B15" s="54" t="e">
        <f>VLOOKUP(INDEX(EP08_CAPITULO,MATCH($A15,EP08_CAPITULO,0)),EP08_1_PRESUPUESTO,2,FALSE)</f>
        <v>#NAME?</v>
      </c>
      <c r="C15" s="55" t="e">
        <f t="shared" si="4"/>
        <v>#NAME?</v>
      </c>
      <c r="D15" s="79"/>
      <c r="E15" s="79"/>
      <c r="F15" s="79"/>
      <c r="G15" s="79" t="e">
        <f t="shared" si="5"/>
        <v>#NAME?</v>
      </c>
    </row>
    <row r="16" spans="1:8">
      <c r="A16" s="69" t="s">
        <v>11</v>
      </c>
      <c r="B16" s="54" t="e">
        <f>VLOOKUP(INDEX(EP08_CAPITULO,MATCH($A16,EP08_CAPITULO,0)),EP08_2_PRESUPUESTO,2,FALSE)</f>
        <v>#NAME?</v>
      </c>
      <c r="C16" s="55" t="e">
        <f t="shared" si="4"/>
        <v>#NAME?</v>
      </c>
      <c r="D16" s="79"/>
      <c r="E16" s="79"/>
      <c r="F16" s="79"/>
      <c r="G16" s="79" t="e">
        <f t="shared" si="5"/>
        <v>#NAME?</v>
      </c>
    </row>
    <row r="17" spans="1:7">
      <c r="A17" s="65" t="s">
        <v>10</v>
      </c>
      <c r="B17" s="54" t="e">
        <f>VLOOKUP(INDEX(EP08_CAPITULO,MATCH($A17,EP08_CAPITULO,0)),EP08_1_PRESUPUESTO,2,FALSE)</f>
        <v>#NAME?</v>
      </c>
      <c r="C17" s="55" t="e">
        <f t="shared" si="4"/>
        <v>#NAME?</v>
      </c>
      <c r="D17" s="79"/>
      <c r="E17" s="79"/>
      <c r="F17" s="79"/>
      <c r="G17" s="79" t="e">
        <f t="shared" si="5"/>
        <v>#NAME?</v>
      </c>
    </row>
    <row r="18" spans="1:7" ht="12.75" thickBot="1">
      <c r="A18" s="76" t="s">
        <v>69</v>
      </c>
      <c r="B18" s="77"/>
      <c r="C18" s="78" t="e">
        <f>SUM(C12:C17)</f>
        <v>#NAME?</v>
      </c>
      <c r="D18" s="81">
        <f t="shared" ref="D18:G18" si="6">SUM(D12:D17)</f>
        <v>0</v>
      </c>
      <c r="E18" s="81">
        <f t="shared" si="6"/>
        <v>0</v>
      </c>
      <c r="F18" s="81">
        <f t="shared" si="6"/>
        <v>405203297.56</v>
      </c>
      <c r="G18" s="82" t="e">
        <f t="shared" si="6"/>
        <v>#NAME?</v>
      </c>
    </row>
    <row r="19" spans="1:7">
      <c r="G19" s="83" t="s">
        <v>74</v>
      </c>
    </row>
    <row r="20" spans="1:7">
      <c r="A20" s="13" t="s">
        <v>73</v>
      </c>
    </row>
    <row r="21" spans="1:7">
      <c r="B21" s="8" t="s">
        <v>77</v>
      </c>
    </row>
    <row r="22" spans="1:7"/>
    <row r="23" spans="1:7" hidden="1"/>
    <row r="24" spans="1:7" hidden="1"/>
  </sheetData>
  <mergeCells count="2">
    <mergeCell ref="A1:G1"/>
    <mergeCell ref="A3:B3"/>
  </mergeCells>
  <pageMargins left="0.59055118110236227" right="0.19685039370078741" top="0.27559055118110237" bottom="2.9527559055118111" header="0.19685039370078741" footer="1.1811023622047245"/>
  <pageSetup scale="90" orientation="landscape" r:id="rId1"/>
  <headerFooter>
    <oddFooter>&amp;L&amp;"Arial,Negrita"&amp;9JEFE DEL ÁREA DE RECURSOS FINANCIEROS Y CONTABILIDAD
                 C.P. ROSARIO HERNÁNDEZ JIMÉNEZ&amp;R&amp;"Arial,Negrita"JEFE DE LA UNIDAD DE &amp;9APOYO ADMINISTRATIVO
LIC. MARÍA TERESA CAMACHO PANIAGUA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theme="9" tint="-0.499984740745262"/>
    <pageSetUpPr fitToPage="1"/>
  </sheetPr>
  <dimension ref="A1:I22"/>
  <sheetViews>
    <sheetView workbookViewId="0">
      <selection sqref="A1:H1"/>
    </sheetView>
  </sheetViews>
  <sheetFormatPr baseColWidth="10" defaultColWidth="11.42578125" defaultRowHeight="12" zeroHeight="1"/>
  <cols>
    <col min="1" max="1" width="5" style="8" customWidth="1"/>
    <col min="2" max="2" width="48.5703125" style="8" customWidth="1"/>
    <col min="3" max="3" width="16.85546875" style="8" bestFit="1" customWidth="1"/>
    <col min="4" max="4" width="21.42578125" style="8" bestFit="1" customWidth="1"/>
    <col min="5" max="5" width="21" style="8" bestFit="1" customWidth="1"/>
    <col min="6" max="6" width="19.5703125" style="8" bestFit="1" customWidth="1"/>
    <col min="7" max="7" width="19.5703125" style="8" customWidth="1"/>
    <col min="8" max="8" width="16.28515625" style="8" bestFit="1" customWidth="1"/>
    <col min="9" max="9" width="2.85546875" style="8" customWidth="1"/>
    <col min="10" max="16384" width="11.42578125" style="8"/>
  </cols>
  <sheetData>
    <row r="1" spans="1:9" ht="30" customHeight="1">
      <c r="A1" s="123" t="s">
        <v>78</v>
      </c>
      <c r="B1" s="124"/>
      <c r="C1" s="124"/>
      <c r="D1" s="124"/>
      <c r="E1" s="124"/>
      <c r="F1" s="124"/>
      <c r="G1" s="124"/>
      <c r="H1" s="125"/>
    </row>
    <row r="2" spans="1:9">
      <c r="A2" s="70" t="s">
        <v>23</v>
      </c>
      <c r="B2" s="72"/>
      <c r="C2" s="73"/>
      <c r="D2" s="73"/>
      <c r="E2" s="73"/>
      <c r="F2" s="73"/>
      <c r="G2" s="73"/>
      <c r="H2" s="74"/>
    </row>
    <row r="3" spans="1:9" s="12" customFormat="1" ht="48">
      <c r="A3" s="126" t="s">
        <v>33</v>
      </c>
      <c r="B3" s="126"/>
      <c r="C3" s="71" t="s">
        <v>70</v>
      </c>
      <c r="D3" s="71" t="s">
        <v>65</v>
      </c>
      <c r="E3" s="71" t="s">
        <v>66</v>
      </c>
      <c r="F3" s="71" t="s">
        <v>67</v>
      </c>
      <c r="G3" s="71" t="s">
        <v>72</v>
      </c>
      <c r="H3" s="71" t="s">
        <v>71</v>
      </c>
      <c r="I3" s="8"/>
    </row>
    <row r="4" spans="1:9">
      <c r="A4" s="65" t="s">
        <v>22</v>
      </c>
      <c r="B4" s="53" t="e">
        <f t="shared" ref="B4:B9" si="0">INDEX(FUENTE_FINANCIAMIENTO_CONCEPTO,MATCH(A4,FUENTE_FINANCIAMIENTO,0))</f>
        <v>#NAME?</v>
      </c>
      <c r="C4" s="56" t="e">
        <f t="shared" ref="C4:C9" si="1">SUMIF(EP01_FF,A4,EP01_DISPONIBLE_FINANCIERO)</f>
        <v>#NAME?</v>
      </c>
      <c r="D4" s="79"/>
      <c r="E4" s="79"/>
      <c r="F4" s="79"/>
      <c r="G4" s="79"/>
      <c r="H4" s="79" t="e">
        <f>C4-D4-E4-F4-G4</f>
        <v>#NAME?</v>
      </c>
    </row>
    <row r="5" spans="1:9">
      <c r="A5" s="65" t="s">
        <v>59</v>
      </c>
      <c r="B5" s="53" t="e">
        <f t="shared" si="0"/>
        <v>#NAME?</v>
      </c>
      <c r="C5" s="56" t="e">
        <f t="shared" si="1"/>
        <v>#NAME?</v>
      </c>
      <c r="D5" s="79"/>
      <c r="E5" s="79"/>
      <c r="F5" s="79"/>
      <c r="G5" s="79"/>
      <c r="H5" s="79" t="e">
        <f t="shared" ref="H5:H9" si="2">C5-D5-E5-F5-G5</f>
        <v>#NAME?</v>
      </c>
    </row>
    <row r="6" spans="1:9">
      <c r="A6" s="65" t="s">
        <v>21</v>
      </c>
      <c r="B6" s="53" t="e">
        <f t="shared" si="0"/>
        <v>#NAME?</v>
      </c>
      <c r="C6" s="56" t="e">
        <f t="shared" si="1"/>
        <v>#NAME?</v>
      </c>
      <c r="D6" s="79"/>
      <c r="E6" s="79"/>
      <c r="F6" s="105">
        <v>405203297.56</v>
      </c>
      <c r="G6" s="79"/>
      <c r="H6" s="79" t="e">
        <f t="shared" si="2"/>
        <v>#NAME?</v>
      </c>
    </row>
    <row r="7" spans="1:9">
      <c r="A7" s="65" t="s">
        <v>55</v>
      </c>
      <c r="B7" s="53" t="e">
        <f t="shared" si="0"/>
        <v>#NAME?</v>
      </c>
      <c r="C7" s="56" t="e">
        <f t="shared" si="1"/>
        <v>#NAME?</v>
      </c>
      <c r="D7" s="79"/>
      <c r="E7" s="79"/>
      <c r="F7" s="79"/>
      <c r="G7" s="79"/>
      <c r="H7" s="79" t="e">
        <f t="shared" si="2"/>
        <v>#NAME?</v>
      </c>
    </row>
    <row r="8" spans="1:9">
      <c r="A8" s="65" t="s">
        <v>56</v>
      </c>
      <c r="B8" s="53" t="e">
        <f t="shared" si="0"/>
        <v>#NAME?</v>
      </c>
      <c r="C8" s="56" t="e">
        <f t="shared" si="1"/>
        <v>#NAME?</v>
      </c>
      <c r="D8" s="79"/>
      <c r="E8" s="79"/>
      <c r="F8" s="79"/>
      <c r="G8" s="79"/>
      <c r="H8" s="79" t="e">
        <f t="shared" si="2"/>
        <v>#NAME?</v>
      </c>
    </row>
    <row r="9" spans="1:9">
      <c r="A9" s="65" t="s">
        <v>30</v>
      </c>
      <c r="B9" s="53" t="e">
        <f t="shared" si="0"/>
        <v>#NAME?</v>
      </c>
      <c r="C9" s="56" t="e">
        <f t="shared" si="1"/>
        <v>#NAME?</v>
      </c>
      <c r="D9" s="79"/>
      <c r="E9" s="79"/>
      <c r="F9" s="79"/>
      <c r="G9" s="79"/>
      <c r="H9" s="79" t="e">
        <f t="shared" si="2"/>
        <v>#NAME?</v>
      </c>
    </row>
    <row r="10" spans="1:9" ht="12.75" thickBot="1">
      <c r="A10" s="76" t="s">
        <v>69</v>
      </c>
      <c r="B10" s="77"/>
      <c r="C10" s="80" t="e">
        <f>SUM(C4:C9)</f>
        <v>#NAME?</v>
      </c>
      <c r="D10" s="81">
        <f t="shared" ref="D10:H10" si="3">SUM(D4:D9)</f>
        <v>0</v>
      </c>
      <c r="E10" s="81">
        <f t="shared" si="3"/>
        <v>0</v>
      </c>
      <c r="F10" s="81">
        <f t="shared" si="3"/>
        <v>405203297.56</v>
      </c>
      <c r="G10" s="82">
        <f t="shared" si="3"/>
        <v>0</v>
      </c>
      <c r="H10" s="82" t="e">
        <f t="shared" si="3"/>
        <v>#NAME?</v>
      </c>
    </row>
    <row r="11" spans="1:9">
      <c r="A11" s="75"/>
      <c r="B11" s="75"/>
      <c r="C11" s="75"/>
      <c r="D11" s="75"/>
      <c r="E11" s="75"/>
      <c r="F11" s="75"/>
      <c r="G11" s="75"/>
      <c r="H11" s="75"/>
    </row>
    <row r="12" spans="1:9">
      <c r="A12" s="65" t="s">
        <v>2</v>
      </c>
      <c r="B12" s="54" t="e">
        <f>VLOOKUP(INDEX(EP08_CAPITULO,MATCH($A12,EP08_CAPITULO,0)),EP08_1_PRESUPUESTO,2,FALSE)</f>
        <v>#NAME?</v>
      </c>
      <c r="C12" s="55" t="e">
        <f t="shared" ref="C12:C17" si="4">SUMIF(EP01_GASTO,$A12,EP01_DISPONIBLE_FINANCIERO)</f>
        <v>#NAME?</v>
      </c>
      <c r="D12" s="79"/>
      <c r="E12" s="79"/>
      <c r="F12" s="105">
        <v>405203297.56</v>
      </c>
      <c r="G12" s="79"/>
      <c r="H12" s="79" t="e">
        <f t="shared" ref="H12:H17" si="5">C12-D12-E12-F12-G12</f>
        <v>#NAME?</v>
      </c>
    </row>
    <row r="13" spans="1:9">
      <c r="A13" s="65" t="s">
        <v>3</v>
      </c>
      <c r="B13" s="54" t="e">
        <f>VLOOKUP(INDEX(EP08_CAPITULO,MATCH($A13,EP08_CAPITULO,0)),EP08_1_PRESUPUESTO,2,FALSE)</f>
        <v>#NAME?</v>
      </c>
      <c r="C13" s="55" t="e">
        <f t="shared" si="4"/>
        <v>#NAME?</v>
      </c>
      <c r="D13" s="79"/>
      <c r="E13" s="79"/>
      <c r="F13" s="79"/>
      <c r="G13" s="79"/>
      <c r="H13" s="79" t="e">
        <f t="shared" si="5"/>
        <v>#NAME?</v>
      </c>
    </row>
    <row r="14" spans="1:9">
      <c r="A14" s="65" t="s">
        <v>4</v>
      </c>
      <c r="B14" s="54" t="e">
        <f>VLOOKUP(INDEX(EP08_CAPITULO,MATCH($A14,EP08_CAPITULO,0)),EP08_1_PRESUPUESTO,2,FALSE)</f>
        <v>#NAME?</v>
      </c>
      <c r="C14" s="55" t="e">
        <f t="shared" si="4"/>
        <v>#NAME?</v>
      </c>
      <c r="D14" s="79"/>
      <c r="E14" s="79"/>
      <c r="F14" s="79"/>
      <c r="G14" s="79"/>
      <c r="H14" s="79" t="e">
        <f t="shared" si="5"/>
        <v>#NAME?</v>
      </c>
    </row>
    <row r="15" spans="1:9">
      <c r="A15" s="65" t="s">
        <v>7</v>
      </c>
      <c r="B15" s="54" t="e">
        <f>VLOOKUP(INDEX(EP08_CAPITULO,MATCH($A15,EP08_CAPITULO,0)),EP08_1_PRESUPUESTO,2,FALSE)</f>
        <v>#NAME?</v>
      </c>
      <c r="C15" s="55" t="e">
        <f t="shared" si="4"/>
        <v>#NAME?</v>
      </c>
      <c r="D15" s="79"/>
      <c r="E15" s="79"/>
      <c r="F15" s="79"/>
      <c r="G15" s="79"/>
      <c r="H15" s="79" t="e">
        <f t="shared" si="5"/>
        <v>#NAME?</v>
      </c>
    </row>
    <row r="16" spans="1:9">
      <c r="A16" s="69" t="s">
        <v>11</v>
      </c>
      <c r="B16" s="54" t="e">
        <f>VLOOKUP(INDEX(EP08_CAPITULO,MATCH($A16,EP08_CAPITULO,0)),EP08_2_PRESUPUESTO,2,FALSE)</f>
        <v>#NAME?</v>
      </c>
      <c r="C16" s="55" t="e">
        <f t="shared" si="4"/>
        <v>#NAME?</v>
      </c>
      <c r="D16" s="79"/>
      <c r="E16" s="79"/>
      <c r="F16" s="79"/>
      <c r="G16" s="79"/>
      <c r="H16" s="79" t="e">
        <f t="shared" si="5"/>
        <v>#NAME?</v>
      </c>
    </row>
    <row r="17" spans="1:8">
      <c r="A17" s="65" t="s">
        <v>10</v>
      </c>
      <c r="B17" s="54" t="e">
        <f>VLOOKUP(INDEX(EP08_CAPITULO,MATCH($A17,EP08_CAPITULO,0)),EP08_1_PRESUPUESTO,2,FALSE)</f>
        <v>#NAME?</v>
      </c>
      <c r="C17" s="55" t="e">
        <f t="shared" si="4"/>
        <v>#NAME?</v>
      </c>
      <c r="D17" s="79"/>
      <c r="E17" s="79"/>
      <c r="F17" s="79"/>
      <c r="G17" s="79"/>
      <c r="H17" s="79" t="e">
        <f t="shared" si="5"/>
        <v>#NAME?</v>
      </c>
    </row>
    <row r="18" spans="1:8" ht="12.75" thickBot="1">
      <c r="A18" s="76" t="s">
        <v>69</v>
      </c>
      <c r="B18" s="77"/>
      <c r="C18" s="80" t="e">
        <f>SUM(C12:C17)</f>
        <v>#NAME?</v>
      </c>
      <c r="D18" s="81">
        <f t="shared" ref="D18:H18" si="6">SUM(D12:D17)</f>
        <v>0</v>
      </c>
      <c r="E18" s="81">
        <f t="shared" si="6"/>
        <v>0</v>
      </c>
      <c r="F18" s="81">
        <f t="shared" si="6"/>
        <v>405203297.56</v>
      </c>
      <c r="G18" s="82">
        <f t="shared" si="6"/>
        <v>0</v>
      </c>
      <c r="H18" s="82" t="e">
        <f t="shared" si="6"/>
        <v>#NAME?</v>
      </c>
    </row>
    <row r="19" spans="1:8">
      <c r="H19" s="83" t="s">
        <v>75</v>
      </c>
    </row>
    <row r="20" spans="1:8">
      <c r="A20" s="13" t="s">
        <v>73</v>
      </c>
    </row>
    <row r="21" spans="1:8">
      <c r="B21" s="8" t="s">
        <v>79</v>
      </c>
    </row>
    <row r="22" spans="1:8"/>
  </sheetData>
  <mergeCells count="2">
    <mergeCell ref="A1:H1"/>
    <mergeCell ref="A3:B3"/>
  </mergeCells>
  <pageMargins left="0.59055118110236227" right="0.19685039370078741" top="0.27559055118110237" bottom="2.9527559055118111" header="0.19685039370078741" footer="1.1811023622047245"/>
  <pageSetup scale="79" orientation="landscape" r:id="rId1"/>
  <headerFooter>
    <oddFooter>&amp;L&amp;"Arial,Negrita"&amp;9JEFE DEL ÁREA DE RECURSOS FINANCIEROS Y CONTABILIDAD
                 C.P. ROSARIO HERNÁNDEZ JIMÉNEZ&amp;R&amp;"Arial,Negrita"&amp;9JEFE DE LA UNIDAD DE APOYO ADMINISTRATIVO
LIC. MARÍA TERESA CAMACHO PANIAGUA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6">
    <tabColor theme="9" tint="-0.249977111117893"/>
  </sheetPr>
  <dimension ref="A1:P68"/>
  <sheetViews>
    <sheetView workbookViewId="0">
      <selection sqref="A1:L1"/>
    </sheetView>
  </sheetViews>
  <sheetFormatPr baseColWidth="10" defaultColWidth="11.42578125" defaultRowHeight="0" customHeight="1" zeroHeight="1"/>
  <cols>
    <col min="1" max="1" width="4.7109375" style="3" customWidth="1"/>
    <col min="2" max="2" width="39.5703125" style="6" customWidth="1"/>
    <col min="3" max="3" width="14.28515625" style="3" bestFit="1" customWidth="1"/>
    <col min="4" max="4" width="14.140625" style="3" customWidth="1"/>
    <col min="5" max="5" width="15.140625" style="3" bestFit="1" customWidth="1"/>
    <col min="6" max="9" width="14.140625" style="3" customWidth="1"/>
    <col min="10" max="10" width="7.140625" style="3" bestFit="1" customWidth="1"/>
    <col min="11" max="11" width="13.42578125" style="3" bestFit="1" customWidth="1"/>
    <col min="12" max="12" width="5.42578125" style="3" bestFit="1" customWidth="1"/>
    <col min="13" max="13" width="1.28515625" style="3" customWidth="1"/>
    <col min="14" max="14" width="3.7109375" style="3" customWidth="1"/>
    <col min="15" max="15" width="3.140625" style="3" customWidth="1"/>
    <col min="16" max="16" width="11.42578125" style="3" customWidth="1"/>
    <col min="17" max="16384" width="11.42578125" style="3"/>
  </cols>
  <sheetData>
    <row r="1" spans="1:16" ht="30" customHeight="1" thickBot="1">
      <c r="A1" s="127" t="s">
        <v>80</v>
      </c>
      <c r="B1" s="127"/>
      <c r="C1" s="127"/>
      <c r="D1" s="127"/>
      <c r="E1" s="127"/>
      <c r="F1" s="127"/>
      <c r="G1" s="127"/>
      <c r="H1" s="127"/>
      <c r="I1" s="127"/>
      <c r="J1" s="127"/>
      <c r="K1" s="127"/>
      <c r="L1" s="127"/>
    </row>
    <row r="2" spans="1:16" ht="11.25">
      <c r="A2" s="132" t="s">
        <v>23</v>
      </c>
      <c r="B2" s="133"/>
      <c r="C2" s="133"/>
      <c r="D2" s="133"/>
      <c r="E2" s="133"/>
      <c r="F2" s="133"/>
      <c r="G2" s="133"/>
      <c r="H2" s="133"/>
      <c r="I2" s="133"/>
      <c r="J2" s="133"/>
      <c r="K2" s="133"/>
      <c r="L2" s="134"/>
    </row>
    <row r="3" spans="1:16" ht="13.5" customHeight="1">
      <c r="A3" s="135" t="s">
        <v>29</v>
      </c>
      <c r="B3" s="136"/>
      <c r="C3" s="128" t="s">
        <v>28</v>
      </c>
      <c r="D3" s="128"/>
      <c r="E3" s="128"/>
      <c r="F3" s="128"/>
      <c r="G3" s="128"/>
      <c r="H3" s="128"/>
      <c r="I3" s="129" t="s">
        <v>34</v>
      </c>
      <c r="J3" s="130"/>
      <c r="K3" s="130"/>
      <c r="L3" s="131"/>
    </row>
    <row r="4" spans="1:16" ht="22.5">
      <c r="A4" s="137"/>
      <c r="B4" s="138"/>
      <c r="C4" s="51" t="s">
        <v>6</v>
      </c>
      <c r="D4" s="51" t="s">
        <v>1</v>
      </c>
      <c r="E4" s="51" t="s">
        <v>31</v>
      </c>
      <c r="F4" s="51" t="s">
        <v>14</v>
      </c>
      <c r="G4" s="51" t="s">
        <v>32</v>
      </c>
      <c r="H4" s="51" t="s">
        <v>20</v>
      </c>
      <c r="I4" s="141" t="s">
        <v>6</v>
      </c>
      <c r="J4" s="141" t="s">
        <v>13</v>
      </c>
      <c r="K4" s="141" t="s">
        <v>1</v>
      </c>
      <c r="L4" s="141" t="s">
        <v>13</v>
      </c>
    </row>
    <row r="5" spans="1:16" ht="11.25">
      <c r="A5" s="139"/>
      <c r="B5" s="140"/>
      <c r="C5" s="51">
        <v>1</v>
      </c>
      <c r="D5" s="51">
        <v>2</v>
      </c>
      <c r="E5" s="51">
        <v>3</v>
      </c>
      <c r="F5" s="51">
        <v>4</v>
      </c>
      <c r="G5" s="51">
        <v>5</v>
      </c>
      <c r="H5" s="51">
        <v>6</v>
      </c>
      <c r="I5" s="142"/>
      <c r="J5" s="142"/>
      <c r="K5" s="142"/>
      <c r="L5" s="142"/>
    </row>
    <row r="6" spans="1:16" s="4" customFormat="1" ht="21.75" customHeight="1">
      <c r="A6" s="11"/>
      <c r="B6" s="18" t="s">
        <v>0</v>
      </c>
      <c r="C6" s="91" t="e">
        <f t="shared" ref="C6:H6" si="0">C7+C20</f>
        <v>#NAME?</v>
      </c>
      <c r="D6" s="91" t="e">
        <f t="shared" si="0"/>
        <v>#NAME?</v>
      </c>
      <c r="E6" s="91" t="e">
        <f t="shared" si="0"/>
        <v>#NAME?</v>
      </c>
      <c r="F6" s="91" t="e">
        <f t="shared" si="0"/>
        <v>#NAME?</v>
      </c>
      <c r="G6" s="91" t="e">
        <f t="shared" si="0"/>
        <v>#NAME?</v>
      </c>
      <c r="H6" s="91" t="e">
        <f t="shared" si="0"/>
        <v>#NAME?</v>
      </c>
      <c r="I6" s="20" t="e">
        <f>F6-C6</f>
        <v>#NAME?</v>
      </c>
      <c r="J6" s="48" t="e">
        <f t="shared" ref="J6:J21" si="1">IF(C6=0,"N/A",I6/C6*100)</f>
        <v>#NAME?</v>
      </c>
      <c r="K6" s="52" t="e">
        <f>F6-D6</f>
        <v>#NAME?</v>
      </c>
      <c r="L6" s="21" t="e">
        <f>K6/D6*100</f>
        <v>#NAME?</v>
      </c>
      <c r="M6" s="9"/>
      <c r="N6" s="9"/>
    </row>
    <row r="7" spans="1:16" s="4" customFormat="1" ht="21.75" customHeight="1">
      <c r="A7" s="11"/>
      <c r="B7" s="22" t="s">
        <v>24</v>
      </c>
      <c r="C7" s="91" t="e">
        <f t="shared" ref="C7:H7" si="2">C8+C16</f>
        <v>#NAME?</v>
      </c>
      <c r="D7" s="91" t="e">
        <f t="shared" si="2"/>
        <v>#NAME?</v>
      </c>
      <c r="E7" s="91" t="e">
        <f t="shared" si="2"/>
        <v>#NAME?</v>
      </c>
      <c r="F7" s="91" t="e">
        <f t="shared" si="2"/>
        <v>#NAME?</v>
      </c>
      <c r="G7" s="91" t="e">
        <f t="shared" si="2"/>
        <v>#NAME?</v>
      </c>
      <c r="H7" s="91" t="e">
        <f t="shared" si="2"/>
        <v>#NAME?</v>
      </c>
      <c r="I7" s="20" t="e">
        <f t="shared" ref="I7:I21" si="3">F7-C7</f>
        <v>#NAME?</v>
      </c>
      <c r="J7" s="48" t="e">
        <f t="shared" si="1"/>
        <v>#NAME?</v>
      </c>
      <c r="K7" s="20" t="e">
        <f t="shared" ref="K7:K21" si="4">F7-D7</f>
        <v>#NAME?</v>
      </c>
      <c r="L7" s="21" t="e">
        <f t="shared" ref="L7:L21" si="5">K7/D7*100</f>
        <v>#NAME?</v>
      </c>
      <c r="M7" s="9"/>
      <c r="N7" s="9"/>
    </row>
    <row r="8" spans="1:16" s="19" customFormat="1" ht="21.75" customHeight="1">
      <c r="A8" s="23" t="s">
        <v>8</v>
      </c>
      <c r="B8" s="22" t="e">
        <f>UPPER(VLOOKUP(INDEX(EP08_CAPITULO,MATCH($A8,EP08_CAPITULO,0)),EP08_1_PRESUPUESTO,2,FALSE))</f>
        <v>#NAME?</v>
      </c>
      <c r="C8" s="91" t="e">
        <f>SUM(C9,C10,C13)</f>
        <v>#NAME?</v>
      </c>
      <c r="D8" s="91" t="e">
        <f>SUM(D9,D10,D13)</f>
        <v>#NAME?</v>
      </c>
      <c r="E8" s="91" t="e">
        <f t="shared" ref="E8:H8" si="6">SUM(E9,E10,E13)</f>
        <v>#NAME?</v>
      </c>
      <c r="F8" s="91" t="e">
        <f t="shared" si="6"/>
        <v>#NAME?</v>
      </c>
      <c r="G8" s="91" t="e">
        <f t="shared" si="6"/>
        <v>#NAME?</v>
      </c>
      <c r="H8" s="91" t="e">
        <f t="shared" si="6"/>
        <v>#NAME?</v>
      </c>
      <c r="I8" s="20" t="e">
        <f t="shared" si="3"/>
        <v>#NAME?</v>
      </c>
      <c r="J8" s="48" t="e">
        <f t="shared" si="1"/>
        <v>#NAME?</v>
      </c>
      <c r="K8" s="20" t="e">
        <f t="shared" si="4"/>
        <v>#NAME?</v>
      </c>
      <c r="L8" s="21" t="e">
        <f t="shared" si="5"/>
        <v>#NAME?</v>
      </c>
      <c r="M8" s="9"/>
      <c r="N8" s="9"/>
    </row>
    <row r="9" spans="1:16" s="19" customFormat="1" ht="21.75" customHeight="1">
      <c r="A9" s="24" t="s">
        <v>2</v>
      </c>
      <c r="B9" s="22" t="e">
        <f t="shared" ref="B9:B15" si="7">VLOOKUP(INDEX(EP08_CAPITULO,MATCH($A9,EP08_CAPITULO,0)),EP08_1_PRESUPUESTO,2,FALSE)</f>
        <v>#NAME?</v>
      </c>
      <c r="C9" s="91" t="e">
        <f t="array" ref="C9">SUM(IF(LEFT($A9,1)=LEFT(EP01_GASTO,1),IF(EP01_TG=$N9,EP01_PRESUPUESTO_APROBADO)))</f>
        <v>#NAME?</v>
      </c>
      <c r="D9" s="91" t="e">
        <f t="array" ref="D9">SUM(IF(LEFT($A9,1)=LEFT(EP01_GASTO,1),IF(EP01_TG=$N9,EP01_PRESUPUESTO_MODIFICADO)))</f>
        <v>#NAME?</v>
      </c>
      <c r="E9" s="91" t="e">
        <f t="array" ref="E9">SUM(IF(LEFT($A9,1)=LEFT(EP01_GASTO,1),IF(EP01_TG=$N9,EP01_PRESUPUESTO_COMPROMETIDO)))</f>
        <v>#NAME?</v>
      </c>
      <c r="F9" s="91" t="e">
        <f t="array" ref="F9">SUM(IF(LEFT($A9,1)=LEFT(EP01_GASTO,1),IF(EP01_TG=$N9,EP01_PRESUPUESTO_DEVENGADO)))</f>
        <v>#NAME?</v>
      </c>
      <c r="G9" s="91" t="e">
        <f t="array" ref="G9">SUM(IF(LEFT($A9,1)=LEFT(EP01_GASTO,1),IF(EP01_TG=$N9,EP01_PRESUPUESTO_EJERCIDO)))</f>
        <v>#NAME?</v>
      </c>
      <c r="H9" s="91" t="e">
        <f t="array" ref="H9">SUM(IF(LEFT($A9,1)=LEFT(EP01_GASTO,1),IF(EP01_TG=$N9,EP01_PRESUPUESTO_PAGADO)))</f>
        <v>#NAME?</v>
      </c>
      <c r="I9" s="20" t="e">
        <f t="shared" si="3"/>
        <v>#NAME?</v>
      </c>
      <c r="J9" s="48" t="e">
        <f t="shared" si="1"/>
        <v>#NAME?</v>
      </c>
      <c r="K9" s="20" t="e">
        <f t="shared" si="4"/>
        <v>#NAME?</v>
      </c>
      <c r="L9" s="21" t="e">
        <f t="shared" si="5"/>
        <v>#NAME?</v>
      </c>
      <c r="M9" s="25"/>
      <c r="N9" s="16" t="s">
        <v>8</v>
      </c>
      <c r="O9" s="16"/>
    </row>
    <row r="10" spans="1:16" s="19" customFormat="1" ht="21.75" customHeight="1">
      <c r="A10" s="24"/>
      <c r="B10" s="22" t="s">
        <v>25</v>
      </c>
      <c r="C10" s="91" t="e">
        <f t="shared" ref="C10:H10" si="8">SUM(C11:C12)</f>
        <v>#NAME?</v>
      </c>
      <c r="D10" s="91" t="e">
        <f t="shared" si="8"/>
        <v>#NAME?</v>
      </c>
      <c r="E10" s="91" t="e">
        <f t="shared" si="8"/>
        <v>#NAME?</v>
      </c>
      <c r="F10" s="91" t="e">
        <f t="shared" si="8"/>
        <v>#NAME?</v>
      </c>
      <c r="G10" s="91" t="e">
        <f t="shared" si="8"/>
        <v>#NAME?</v>
      </c>
      <c r="H10" s="91" t="e">
        <f t="shared" si="8"/>
        <v>#NAME?</v>
      </c>
      <c r="I10" s="20" t="e">
        <f t="shared" si="3"/>
        <v>#NAME?</v>
      </c>
      <c r="J10" s="48" t="e">
        <f t="shared" si="1"/>
        <v>#NAME?</v>
      </c>
      <c r="K10" s="20" t="e">
        <f t="shared" si="4"/>
        <v>#NAME?</v>
      </c>
      <c r="L10" s="21" t="e">
        <f t="shared" si="5"/>
        <v>#NAME?</v>
      </c>
      <c r="M10" s="25"/>
      <c r="N10" s="25"/>
    </row>
    <row r="11" spans="1:16" s="4" customFormat="1" ht="21.75" customHeight="1">
      <c r="A11" s="26" t="s">
        <v>3</v>
      </c>
      <c r="B11" s="27" t="e">
        <f t="shared" si="7"/>
        <v>#NAME?</v>
      </c>
      <c r="C11" s="92" t="e">
        <f t="array" ref="C11">SUM(IF(LEFT($A11,1)=LEFT(EP01_GASTO,1),IF(EP01_TG=$N11,EP01_PRESUPUESTO_APROBADO)))</f>
        <v>#NAME?</v>
      </c>
      <c r="D11" s="92" t="e">
        <f t="array" ref="D11">SUM(IF(LEFT($A11,1)=LEFT(EP01_GASTO,1),IF(EP01_TG=$N11,EP01_PRESUPUESTO_MODIFICADO)))</f>
        <v>#NAME?</v>
      </c>
      <c r="E11" s="92" t="e">
        <f t="array" ref="E11">SUM(IF(LEFT($A11,1)=LEFT(EP01_GASTO,1),IF(EP01_TG=$N11,EP01_PRESUPUESTO_COMPROMETIDO)))</f>
        <v>#NAME?</v>
      </c>
      <c r="F11" s="92" t="e">
        <f t="array" ref="F11">SUM(IF(LEFT($A11,1)=LEFT(EP01_GASTO,1),IF(EP01_TG=$N11,EP01_PRESUPUESTO_DEVENGADO)))</f>
        <v>#NAME?</v>
      </c>
      <c r="G11" s="92" t="e">
        <f t="array" ref="G11">SUM(IF(LEFT($A11,1)=LEFT(EP01_GASTO,1),IF(EP01_TG=$N11,EP01_PRESUPUESTO_EJERCIDO)))</f>
        <v>#NAME?</v>
      </c>
      <c r="H11" s="92" t="e">
        <f t="array" ref="H11">SUM(IF(LEFT($A11,1)=LEFT(EP01_GASTO,1),IF(EP01_TG=$N11,EP01_PRESUPUESTO_PAGADO)))</f>
        <v>#NAME?</v>
      </c>
      <c r="I11" s="28" t="e">
        <f t="shared" si="3"/>
        <v>#NAME?</v>
      </c>
      <c r="J11" s="49" t="e">
        <f t="shared" si="1"/>
        <v>#NAME?</v>
      </c>
      <c r="K11" s="28" t="e">
        <f t="shared" si="4"/>
        <v>#NAME?</v>
      </c>
      <c r="L11" s="29" t="e">
        <f t="shared" si="5"/>
        <v>#NAME?</v>
      </c>
      <c r="M11" s="9"/>
      <c r="N11" s="16" t="s">
        <v>8</v>
      </c>
      <c r="O11" s="16"/>
      <c r="P11" s="16"/>
    </row>
    <row r="12" spans="1:16" s="4" customFormat="1" ht="21.75" customHeight="1">
      <c r="A12" s="26" t="s">
        <v>4</v>
      </c>
      <c r="B12" s="27" t="e">
        <f t="shared" si="7"/>
        <v>#NAME?</v>
      </c>
      <c r="C12" s="92" t="e">
        <f t="array" ref="C12">SUM(IF(LEFT($A12,1)=LEFT(EP01_GASTO,1),IF(EP01_TG=$N12,EP01_PRESUPUESTO_APROBADO)))</f>
        <v>#NAME?</v>
      </c>
      <c r="D12" s="92" t="e">
        <f t="array" ref="D12">SUM(IF(LEFT($A12,1)=LEFT(EP01_GASTO,1),IF(EP01_TG=$N12,EP01_PRESUPUESTO_MODIFICADO)))</f>
        <v>#NAME?</v>
      </c>
      <c r="E12" s="92" t="e">
        <f t="array" ref="E12">SUM(IF(LEFT($A12,1)=LEFT(EP01_GASTO,1),IF(EP01_TG=$N12,EP01_PRESUPUESTO_COMPROMETIDO)))</f>
        <v>#NAME?</v>
      </c>
      <c r="F12" s="92" t="e">
        <f t="array" ref="F12">SUM(IF(LEFT($A12,1)=LEFT(EP01_GASTO,1),IF(EP01_TG=$N12,EP01_PRESUPUESTO_DEVENGADO)))</f>
        <v>#NAME?</v>
      </c>
      <c r="G12" s="92" t="e">
        <f t="array" ref="G12">SUM(IF(LEFT($A12,1)=LEFT(EP01_GASTO,1),IF(EP01_TG=$N12,EP01_PRESUPUESTO_EJERCIDO)))</f>
        <v>#NAME?</v>
      </c>
      <c r="H12" s="92" t="e">
        <f t="array" ref="H12">SUM(IF(LEFT($A12,1)=LEFT(EP01_GASTO,1),IF(EP01_TG=$N12,EP01_PRESUPUESTO_PAGADO)))</f>
        <v>#NAME?</v>
      </c>
      <c r="I12" s="28" t="e">
        <f t="shared" ref="I12" si="9">F12-C12</f>
        <v>#NAME?</v>
      </c>
      <c r="J12" s="49" t="e">
        <f t="shared" si="1"/>
        <v>#NAME?</v>
      </c>
      <c r="K12" s="28" t="e">
        <f t="shared" si="4"/>
        <v>#NAME?</v>
      </c>
      <c r="L12" s="29" t="e">
        <f t="shared" si="5"/>
        <v>#NAME?</v>
      </c>
      <c r="M12" s="9"/>
      <c r="N12" s="16" t="s">
        <v>8</v>
      </c>
    </row>
    <row r="13" spans="1:16" s="19" customFormat="1" ht="21.75" customHeight="1">
      <c r="A13" s="30"/>
      <c r="B13" s="22" t="s">
        <v>35</v>
      </c>
      <c r="C13" s="93" t="e">
        <f>SUM(C14:C15)</f>
        <v>#NAME?</v>
      </c>
      <c r="D13" s="93" t="e">
        <f t="shared" ref="D13:H13" si="10">SUM(D14:D15)</f>
        <v>#NAME?</v>
      </c>
      <c r="E13" s="93" t="e">
        <f t="shared" si="10"/>
        <v>#NAME?</v>
      </c>
      <c r="F13" s="93" t="e">
        <f t="shared" si="10"/>
        <v>#NAME?</v>
      </c>
      <c r="G13" s="93" t="e">
        <f t="shared" si="10"/>
        <v>#NAME?</v>
      </c>
      <c r="H13" s="93" t="e">
        <f t="shared" si="10"/>
        <v>#NAME?</v>
      </c>
      <c r="I13" s="20" t="e">
        <f t="shared" si="3"/>
        <v>#NAME?</v>
      </c>
      <c r="J13" s="48" t="e">
        <f t="shared" si="1"/>
        <v>#NAME?</v>
      </c>
      <c r="K13" s="20" t="e">
        <f t="shared" si="4"/>
        <v>#NAME?</v>
      </c>
      <c r="L13" s="21" t="e">
        <f t="shared" si="5"/>
        <v>#NAME?</v>
      </c>
      <c r="M13" s="25"/>
      <c r="N13" s="25"/>
    </row>
    <row r="14" spans="1:16" s="4" customFormat="1" ht="21.75" customHeight="1">
      <c r="A14" s="26" t="s">
        <v>7</v>
      </c>
      <c r="B14" s="31" t="e">
        <f t="shared" si="7"/>
        <v>#NAME?</v>
      </c>
      <c r="C14" s="92" t="e">
        <f t="array" ref="C14">SUM(IF(LEFT($A14,1)=LEFT(EP01_GASTO,1),IF(EP01_TG=$N14,EP01_PRESUPUESTO_APROBADO)))</f>
        <v>#NAME?</v>
      </c>
      <c r="D14" s="92" t="e">
        <f t="array" ref="D14">SUM(IF(LEFT($A14,1)=LEFT(EP01_GASTO,1),IF(EP01_TG=$N14,EP01_PRESUPUESTO_MODIFICADO)))</f>
        <v>#NAME?</v>
      </c>
      <c r="E14" s="92" t="e">
        <f t="array" ref="E14">SUM(IF(LEFT($A14,1)=LEFT(EP01_GASTO,1),IF(EP01_TG=$N14,EP01_PRESUPUESTO_COMPROMETIDO)))</f>
        <v>#NAME?</v>
      </c>
      <c r="F14" s="92" t="e">
        <f t="array" ref="F14">SUM(IF(LEFT($A14,1)=LEFT(EP01_GASTO,1),IF(EP01_TG=$N14,EP01_PRESUPUESTO_DEVENGADO)))</f>
        <v>#NAME?</v>
      </c>
      <c r="G14" s="92" t="e">
        <f t="array" ref="G14">SUM(IF(LEFT($A14,1)=LEFT(EP01_GASTO,1),IF(EP01_TG=$N14,EP01_PRESUPUESTO_EJERCIDO)))</f>
        <v>#NAME?</v>
      </c>
      <c r="H14" s="92" t="e">
        <f t="array" ref="H14">SUM(IF(LEFT($A14,1)=LEFT(EP01_GASTO,1),IF(EP01_TG=$N14,EP01_PRESUPUESTO_PAGADO)))</f>
        <v>#NAME?</v>
      </c>
      <c r="I14" s="28" t="e">
        <f t="shared" si="3"/>
        <v>#NAME?</v>
      </c>
      <c r="J14" s="49" t="e">
        <f t="shared" si="1"/>
        <v>#NAME?</v>
      </c>
      <c r="K14" s="28" t="e">
        <f t="shared" si="4"/>
        <v>#NAME?</v>
      </c>
      <c r="L14" s="29" t="e">
        <f t="shared" si="5"/>
        <v>#NAME?</v>
      </c>
      <c r="M14" s="9"/>
      <c r="N14" s="16" t="s">
        <v>8</v>
      </c>
    </row>
    <row r="15" spans="1:16" s="4" customFormat="1" ht="21.75" customHeight="1">
      <c r="A15" s="26" t="s">
        <v>5</v>
      </c>
      <c r="B15" s="27" t="e">
        <f t="shared" si="7"/>
        <v>#NAME?</v>
      </c>
      <c r="C15" s="92" t="e">
        <f t="array" ref="C15">SUM(IF(LEFT($A15,1)=LEFT(EP01_GASTO,1),IF(EP01_TG=$N15,EP01_PRESUPUESTO_APROBADO)))</f>
        <v>#NAME?</v>
      </c>
      <c r="D15" s="92" t="e">
        <f t="array" ref="D15">SUM(IF(LEFT($A15,1)=LEFT(EP01_GASTO,1),IF(EP01_TG=$N15,EP01_PRESUPUESTO_MODIFICADO)))</f>
        <v>#NAME?</v>
      </c>
      <c r="E15" s="92" t="e">
        <f t="array" ref="E15">SUM(IF(LEFT($A15,1)=LEFT(EP01_GASTO,1),IF(EP01_TG=$N15,EP01_PRESUPUESTO_COMPROMETIDO)))</f>
        <v>#NAME?</v>
      </c>
      <c r="F15" s="92" t="e">
        <f t="array" ref="F15">SUM(IF(LEFT($A15,1)=LEFT(EP01_GASTO,1),IF(EP01_TG=$N15,EP01_PRESUPUESTO_DEVENGADO)))</f>
        <v>#NAME?</v>
      </c>
      <c r="G15" s="92" t="e">
        <f t="array" ref="G15">SUM(IF(LEFT($A15,1)=LEFT(EP01_GASTO,1),IF(EP01_TG=$N15,EP01_PRESUPUESTO_EJERCIDO)))</f>
        <v>#NAME?</v>
      </c>
      <c r="H15" s="92" t="e">
        <f t="array" ref="H15">SUM(IF(LEFT($A15,1)=LEFT(EP01_GASTO,1),IF(EP01_TG=$N15,EP01_PRESUPUESTO_PAGADO)))</f>
        <v>#NAME?</v>
      </c>
      <c r="I15" s="28" t="e">
        <f t="shared" ref="I15" si="11">F15-C15</f>
        <v>#NAME?</v>
      </c>
      <c r="J15" s="49" t="e">
        <f t="shared" si="1"/>
        <v>#NAME?</v>
      </c>
      <c r="K15" s="28" t="e">
        <f t="shared" si="4"/>
        <v>#NAME?</v>
      </c>
      <c r="L15" s="29" t="e">
        <f>IF(D15=0,0,SUM(K15/D15*100))</f>
        <v>#NAME?</v>
      </c>
      <c r="M15" s="9"/>
      <c r="N15" s="16" t="s">
        <v>8</v>
      </c>
    </row>
    <row r="16" spans="1:16" s="19" customFormat="1" ht="21.75" customHeight="1">
      <c r="A16" s="30"/>
      <c r="B16" s="22" t="s">
        <v>26</v>
      </c>
      <c r="C16" s="93" t="e">
        <f>SUM(C17)</f>
        <v>#NAME?</v>
      </c>
      <c r="D16" s="93" t="e">
        <f t="shared" ref="D16:H16" si="12">SUM(D17)</f>
        <v>#NAME?</v>
      </c>
      <c r="E16" s="93" t="e">
        <f t="shared" si="12"/>
        <v>#NAME?</v>
      </c>
      <c r="F16" s="93" t="e">
        <f t="shared" si="12"/>
        <v>#NAME?</v>
      </c>
      <c r="G16" s="93" t="e">
        <f t="shared" si="12"/>
        <v>#NAME?</v>
      </c>
      <c r="H16" s="93" t="e">
        <f t="shared" si="12"/>
        <v>#NAME?</v>
      </c>
      <c r="I16" s="20" t="e">
        <f t="shared" si="3"/>
        <v>#NAME?</v>
      </c>
      <c r="J16" s="48" t="e">
        <f t="shared" si="1"/>
        <v>#NAME?</v>
      </c>
      <c r="K16" s="20" t="e">
        <f t="shared" si="4"/>
        <v>#NAME?</v>
      </c>
      <c r="L16" s="21" t="e">
        <f t="shared" si="5"/>
        <v>#NAME?</v>
      </c>
      <c r="M16" s="25"/>
      <c r="N16" s="25"/>
    </row>
    <row r="17" spans="1:15" s="4" customFormat="1" ht="21.75" customHeight="1">
      <c r="A17" s="26"/>
      <c r="B17" s="22" t="s">
        <v>27</v>
      </c>
      <c r="C17" s="93" t="e">
        <f t="shared" ref="C17:H17" si="13">SUM(C18:C19)</f>
        <v>#NAME?</v>
      </c>
      <c r="D17" s="93" t="e">
        <f t="shared" si="13"/>
        <v>#NAME?</v>
      </c>
      <c r="E17" s="93" t="e">
        <f t="shared" si="13"/>
        <v>#NAME?</v>
      </c>
      <c r="F17" s="93" t="e">
        <f t="shared" si="13"/>
        <v>#NAME?</v>
      </c>
      <c r="G17" s="93" t="e">
        <f t="shared" si="13"/>
        <v>#NAME?</v>
      </c>
      <c r="H17" s="93" t="e">
        <f t="shared" si="13"/>
        <v>#NAME?</v>
      </c>
      <c r="I17" s="20" t="e">
        <f t="shared" si="3"/>
        <v>#NAME?</v>
      </c>
      <c r="J17" s="48" t="e">
        <f t="shared" si="1"/>
        <v>#NAME?</v>
      </c>
      <c r="K17" s="20" t="e">
        <f t="shared" si="4"/>
        <v>#NAME?</v>
      </c>
      <c r="L17" s="21" t="e">
        <f t="shared" si="5"/>
        <v>#NAME?</v>
      </c>
      <c r="M17" s="9"/>
      <c r="N17" s="9"/>
    </row>
    <row r="18" spans="1:15" s="4" customFormat="1" ht="21.75" customHeight="1">
      <c r="A18" s="26" t="s">
        <v>11</v>
      </c>
      <c r="B18" s="27" t="e">
        <f>VLOOKUP(INDEX(EP08_CAPITULO,MATCH($A18,EP08_CAPITULO,0)),EP08_2_PRESUPUESTO,2,FALSE)</f>
        <v>#NAME?</v>
      </c>
      <c r="C18" s="92" t="e">
        <f t="array" ref="C18">SUM(IF(LEFT($A18,1)=LEFT(EP01_GASTO,1),IF(EP01_TG=$N18,EP01_PRESUPUESTO_APROBADO)))</f>
        <v>#NAME?</v>
      </c>
      <c r="D18" s="92" t="e">
        <f t="array" ref="D18">SUM(IF(LEFT($A18,1)=LEFT(EP01_GASTO,1),IF(EP01_TG=$N18,EP01_PRESUPUESTO_MODIFICADO)))</f>
        <v>#NAME?</v>
      </c>
      <c r="E18" s="92" t="e">
        <f t="array" ref="E18">SUM(IF(LEFT($A18,1)=LEFT(EP01_GASTO,1),IF(EP01_TG=$N18,EP01_PRESUPUESTO_COMPROMETIDO)))</f>
        <v>#NAME?</v>
      </c>
      <c r="F18" s="92" t="e">
        <f t="array" ref="F18">SUM(IF(LEFT($A18,1)=LEFT(EP01_GASTO,1),IF(EP01_TG=$N18,EP01_PRESUPUESTO_DEVENGADO)))</f>
        <v>#NAME?</v>
      </c>
      <c r="G18" s="92" t="e">
        <f t="array" ref="G18">SUM(IF(LEFT($A18,1)=LEFT(EP01_GASTO,1),IF(EP01_TG=$N18,EP01_PRESUPUESTO_EJERCIDO)))</f>
        <v>#NAME?</v>
      </c>
      <c r="H18" s="92" t="e">
        <f t="array" ref="H18">SUM(IF(LEFT($A18,1)=LEFT(EP01_GASTO,1),IF(EP01_TG=$N18,EP01_PRESUPUESTO_PAGADO)))</f>
        <v>#NAME?</v>
      </c>
      <c r="I18" s="28" t="e">
        <f t="shared" ref="I18:I19" si="14">F18-C18</f>
        <v>#NAME?</v>
      </c>
      <c r="J18" s="49" t="e">
        <f t="shared" si="1"/>
        <v>#NAME?</v>
      </c>
      <c r="K18" s="28" t="e">
        <f t="shared" si="4"/>
        <v>#NAME?</v>
      </c>
      <c r="L18" s="29" t="e">
        <f t="shared" si="5"/>
        <v>#NAME?</v>
      </c>
      <c r="M18" s="9"/>
      <c r="N18" s="16" t="s">
        <v>9</v>
      </c>
      <c r="O18" s="16"/>
    </row>
    <row r="19" spans="1:15" s="4" customFormat="1" ht="21.75" customHeight="1">
      <c r="A19" s="26" t="s">
        <v>5</v>
      </c>
      <c r="B19" s="27" t="e">
        <f>VLOOKUP(INDEX(EP08_CAPITULO,MATCH($A19,EP08_CAPITULO,0)),EP08_2_PRESUPUESTO,2,FALSE)</f>
        <v>#NAME?</v>
      </c>
      <c r="C19" s="92" t="e">
        <f t="array" ref="C19">SUM(IF(LEFT($A19,1)=LEFT(EP01_GASTO,1),IF(EP01_TG=$N19,EP01_PRESUPUESTO_APROBADO)))</f>
        <v>#NAME?</v>
      </c>
      <c r="D19" s="92" t="e">
        <f t="array" ref="D19">SUM(IF(LEFT($A19,1)=LEFT(EP01_GASTO,1),IF(EP01_TG=$N19,EP01_PRESUPUESTO_MODIFICADO)))</f>
        <v>#NAME?</v>
      </c>
      <c r="E19" s="92" t="e">
        <f t="array" ref="E19">SUM(IF(LEFT($A19,1)=LEFT(EP01_GASTO,1),IF(EP01_TG=$N19,EP01_PRESUPUESTO_COMPROMETIDO)))</f>
        <v>#NAME?</v>
      </c>
      <c r="F19" s="92" t="e">
        <f t="array" ref="F19">SUM(IF(LEFT($A19,1)=LEFT(EP01_GASTO,1),IF(EP01_TG=$N19,EP01_PRESUPUESTO_DEVENGADO)))</f>
        <v>#NAME?</v>
      </c>
      <c r="G19" s="92" t="e">
        <f t="array" ref="G19">SUM(IF(LEFT($A19,1)=LEFT(EP01_GASTO,1),IF(EP01_TG=$N19,EP01_PRESUPUESTO_EJERCIDO)))</f>
        <v>#NAME?</v>
      </c>
      <c r="H19" s="92" t="e">
        <f t="array" ref="H19">SUM(IF(LEFT($A19,1)=LEFT(EP01_GASTO,1),IF(EP01_TG=$N19,EP01_PRESUPUESTO_PAGADO)))</f>
        <v>#NAME?</v>
      </c>
      <c r="I19" s="28" t="e">
        <f t="shared" si="14"/>
        <v>#NAME?</v>
      </c>
      <c r="J19" s="49" t="e">
        <f t="shared" si="1"/>
        <v>#NAME?</v>
      </c>
      <c r="K19" s="28" t="e">
        <f t="shared" si="4"/>
        <v>#NAME?</v>
      </c>
      <c r="L19" s="29" t="e">
        <f t="shared" si="5"/>
        <v>#NAME?</v>
      </c>
      <c r="M19" s="9"/>
      <c r="N19" s="16" t="s">
        <v>9</v>
      </c>
      <c r="O19" s="16"/>
    </row>
    <row r="20" spans="1:15" s="19" customFormat="1" ht="21.75" customHeight="1">
      <c r="A20" s="36" t="s">
        <v>17</v>
      </c>
      <c r="B20" s="22" t="s">
        <v>58</v>
      </c>
      <c r="C20" s="93" t="e">
        <f t="shared" ref="C20:H20" si="15">C21</f>
        <v>#NAME?</v>
      </c>
      <c r="D20" s="93" t="e">
        <f t="shared" si="15"/>
        <v>#NAME?</v>
      </c>
      <c r="E20" s="93" t="e">
        <f t="shared" si="15"/>
        <v>#NAME?</v>
      </c>
      <c r="F20" s="93" t="e">
        <f t="shared" si="15"/>
        <v>#NAME?</v>
      </c>
      <c r="G20" s="93" t="e">
        <f t="shared" si="15"/>
        <v>#NAME?</v>
      </c>
      <c r="H20" s="93" t="e">
        <f t="shared" si="15"/>
        <v>#NAME?</v>
      </c>
      <c r="I20" s="20" t="e">
        <f t="shared" si="3"/>
        <v>#NAME?</v>
      </c>
      <c r="J20" s="48" t="e">
        <f t="shared" si="1"/>
        <v>#NAME?</v>
      </c>
      <c r="K20" s="20" t="e">
        <f t="shared" si="4"/>
        <v>#NAME?</v>
      </c>
      <c r="L20" s="21" t="e">
        <f t="shared" si="5"/>
        <v>#NAME?</v>
      </c>
      <c r="M20" s="25"/>
      <c r="N20" s="25"/>
    </row>
    <row r="21" spans="1:15" s="4" customFormat="1" ht="21.75" customHeight="1">
      <c r="A21" s="26" t="s">
        <v>10</v>
      </c>
      <c r="B21" s="27" t="e">
        <f>VLOOKUP(INDEX(EP08_CAPITULO,MATCH($A20,EP08_CAPITULO,0)),EP08_1_PRESUPUESTO,2,FALSE)&amp;" "&amp;"(Gasto Corriente)"</f>
        <v>#NAME?</v>
      </c>
      <c r="C21" s="92" t="e">
        <f t="array" ref="C21">SUM(IF(LEFT($A21,1)=LEFT(EP01_GASTO,1),IF(EP01_TG=$N21,EP01_PRESUPUESTO_APROBADO)))</f>
        <v>#NAME?</v>
      </c>
      <c r="D21" s="92" t="e">
        <f t="array" ref="D21">SUM(IF(LEFT($A21,1)=LEFT(EP01_GASTO,1),IF(EP01_TG=$N21,EP01_PRESUPUESTO_MODIFICADO)))</f>
        <v>#NAME?</v>
      </c>
      <c r="E21" s="92" t="e">
        <f t="array" ref="E21">SUM(IF(LEFT($A21,1)=LEFT(EP01_GASTO,1),IF(EP01_TG=$N21,EP01_PRESUPUESTO_COMPROMETIDO)))</f>
        <v>#NAME?</v>
      </c>
      <c r="F21" s="92" t="e">
        <f t="array" ref="F21">SUM(IF(LEFT($A21,1)=LEFT(EP01_GASTO,1),IF(EP01_TG=$N21,EP01_PRESUPUESTO_DEVENGADO)))</f>
        <v>#NAME?</v>
      </c>
      <c r="G21" s="92" t="e">
        <f t="array" ref="G21">SUM(IF(LEFT($A21,1)=LEFT(EP01_GASTO,1),IF(EP01_TG=$N21,EP01_PRESUPUESTO_EJERCIDO)))</f>
        <v>#NAME?</v>
      </c>
      <c r="H21" s="92" t="e">
        <f t="array" ref="H21">SUM(IF(LEFT($A21,1)=LEFT(EP01_GASTO,1),IF(EP01_TG=$N21,EP01_PRESUPUESTO_PAGADO)))</f>
        <v>#NAME?</v>
      </c>
      <c r="I21" s="28" t="e">
        <f t="shared" si="3"/>
        <v>#NAME?</v>
      </c>
      <c r="J21" s="49" t="e">
        <f t="shared" si="1"/>
        <v>#NAME?</v>
      </c>
      <c r="K21" s="28" t="e">
        <f t="shared" si="4"/>
        <v>#NAME?</v>
      </c>
      <c r="L21" s="29" t="e">
        <f t="shared" si="5"/>
        <v>#NAME?</v>
      </c>
      <c r="M21" s="9"/>
      <c r="N21" s="16" t="s">
        <v>8</v>
      </c>
    </row>
    <row r="22" spans="1:15" s="4" customFormat="1" ht="11.25">
      <c r="A22" s="94"/>
      <c r="B22" s="95"/>
      <c r="C22" s="96"/>
      <c r="D22" s="97"/>
      <c r="E22" s="97"/>
      <c r="F22" s="97"/>
      <c r="G22" s="97"/>
      <c r="H22" s="97"/>
      <c r="I22" s="96"/>
      <c r="J22" s="98"/>
      <c r="K22" s="96"/>
      <c r="L22" s="98"/>
      <c r="M22" s="9"/>
      <c r="N22" s="9"/>
    </row>
    <row r="23" spans="1:15" customFormat="1" ht="12.75"/>
    <row r="24" spans="1:15" customFormat="1" ht="12.75" hidden="1"/>
    <row r="25" spans="1:15" customFormat="1" ht="12.75" hidden="1"/>
    <row r="26" spans="1:15" customFormat="1" ht="12.75" hidden="1"/>
    <row r="27" spans="1:15" customFormat="1" ht="12.75" hidden="1"/>
    <row r="28" spans="1:15" ht="12.75" hidden="1" customHeight="1"/>
    <row r="29" spans="1:15" ht="12.75" hidden="1" customHeight="1"/>
    <row r="30" spans="1:15" ht="12.75" hidden="1" customHeight="1"/>
    <row r="31" spans="1:15" ht="12.75" hidden="1" customHeight="1"/>
    <row r="32" spans="1:15" ht="12.75" hidden="1" customHeight="1"/>
    <row r="33" ht="12.75" hidden="1" customHeight="1"/>
    <row r="34" ht="12.75" hidden="1" customHeight="1"/>
    <row r="35" ht="12.75" hidden="1" customHeight="1"/>
    <row r="36" ht="12.75" hidden="1" customHeight="1"/>
    <row r="37" ht="12.75" hidden="1" customHeight="1"/>
    <row r="38" ht="12.75" hidden="1" customHeight="1"/>
    <row r="39" ht="12.75" hidden="1" customHeight="1"/>
    <row r="40" ht="12.75" hidden="1" customHeight="1"/>
    <row r="41" ht="12.75" hidden="1" customHeight="1"/>
    <row r="42" ht="12.75" hidden="1" customHeight="1"/>
    <row r="43" ht="12.75" hidden="1" customHeight="1"/>
    <row r="44" ht="12.75" hidden="1" customHeight="1"/>
    <row r="45" ht="12.75" hidden="1" customHeight="1"/>
    <row r="46" ht="12.75" hidden="1" customHeight="1"/>
    <row r="47" ht="12.75" hidden="1" customHeight="1"/>
    <row r="48" ht="12.75" hidden="1" customHeight="1"/>
    <row r="49" ht="12.75" hidden="1" customHeight="1"/>
    <row r="50" ht="12.75" hidden="1" customHeight="1"/>
    <row r="51" ht="12.75" hidden="1" customHeight="1"/>
    <row r="52" ht="12.75" hidden="1" customHeight="1"/>
    <row r="53" ht="12.75" hidden="1" customHeight="1"/>
    <row r="54" ht="12.75" hidden="1" customHeight="1"/>
    <row r="55" ht="12.75" hidden="1" customHeight="1"/>
    <row r="56" ht="12.75" hidden="1" customHeight="1"/>
    <row r="57" ht="12.75" hidden="1" customHeight="1"/>
    <row r="58" ht="12.75" hidden="1" customHeight="1"/>
    <row r="59" ht="12.75" hidden="1" customHeight="1"/>
    <row r="60" ht="12.75" hidden="1" customHeight="1"/>
    <row r="61" ht="12.75" hidden="1" customHeight="1"/>
    <row r="62" ht="12.75" hidden="1" customHeight="1"/>
    <row r="63" ht="12.75" hidden="1" customHeight="1"/>
    <row r="64" ht="12.75" hidden="1" customHeight="1"/>
    <row r="65" ht="12.75" hidden="1" customHeight="1"/>
    <row r="66" ht="12.75" hidden="1" customHeight="1"/>
    <row r="67" ht="12.75" hidden="1" customHeight="1"/>
    <row r="68" ht="12.75" hidden="1" customHeight="1"/>
  </sheetData>
  <mergeCells count="9">
    <mergeCell ref="A1:L1"/>
    <mergeCell ref="C3:H3"/>
    <mergeCell ref="I3:L3"/>
    <mergeCell ref="A2:L2"/>
    <mergeCell ref="A3:B5"/>
    <mergeCell ref="I4:I5"/>
    <mergeCell ref="J4:J5"/>
    <mergeCell ref="K4:K5"/>
    <mergeCell ref="L4:L5"/>
  </mergeCells>
  <pageMargins left="0.59055118110236227" right="0.19685039370078741" top="0.27559055118110237" bottom="2.3622047244094491" header="0.59055118110236227" footer="1.1811023622047245"/>
  <pageSetup scale="78" orientation="landscape" r:id="rId1"/>
  <headerFooter scaleWithDoc="0" alignWithMargins="0">
    <oddHeader>&amp;R&amp;8HOJA: &amp;U&amp;P&amp;U
DE: &amp;U&amp;N</oddHeader>
    <oddFooter>&amp;L&amp;"Arial,Negrita"&amp;9
JEFE DEL ÁREA DE RECURSOS FINANCIEROS Y CONTABILIDAD
                 C.P. ROSARIO HERNÁNDEZ JIMÉNEZ&amp;R&amp;"Arial,Negrita"&amp;9JEFE DE LA UNIDAD DE APOYO ADMINISTRATIVO
LIC. MARÍA TERESA CAMACHO PANIAGUA     &amp;"Arial,Normal"&amp;10.</oddFooter>
  </headerFooter>
  <ignoredErrors>
    <ignoredError sqref="L15 C10:I10 C13:I13"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theme="3"/>
  </sheetPr>
  <dimension ref="A1:I81"/>
  <sheetViews>
    <sheetView workbookViewId="0"/>
  </sheetViews>
  <sheetFormatPr baseColWidth="10" defaultColWidth="0" defaultRowHeight="12.75" zeroHeight="1"/>
  <cols>
    <col min="1" max="1" width="156.5703125" style="37" customWidth="1"/>
    <col min="2" max="2" width="1.5703125" style="7" customWidth="1"/>
    <col min="3" max="9" width="0" style="7" hidden="1" customWidth="1"/>
    <col min="10" max="16384" width="11.42578125" style="7" hidden="1"/>
  </cols>
  <sheetData>
    <row r="1" spans="1:1" ht="39.950000000000003" customHeight="1">
      <c r="A1" s="32" t="s">
        <v>51</v>
      </c>
    </row>
    <row r="2" spans="1:1" s="33" customFormat="1">
      <c r="A2" s="44" t="s">
        <v>23</v>
      </c>
    </row>
    <row r="3" spans="1:1">
      <c r="A3" s="45" t="s">
        <v>36</v>
      </c>
    </row>
    <row r="4" spans="1:1" s="34" customFormat="1" ht="25.5">
      <c r="A4" s="46" t="s">
        <v>44</v>
      </c>
    </row>
    <row r="5" spans="1:1">
      <c r="A5" s="39"/>
    </row>
    <row r="6" spans="1:1" s="33" customFormat="1">
      <c r="A6" s="40" t="s">
        <v>37</v>
      </c>
    </row>
    <row r="7" spans="1:1" ht="63.75">
      <c r="A7" s="47" t="s">
        <v>49</v>
      </c>
    </row>
    <row r="8" spans="1:1">
      <c r="A8" s="39"/>
    </row>
    <row r="9" spans="1:1" s="33" customFormat="1">
      <c r="A9" s="40" t="s">
        <v>40</v>
      </c>
    </row>
    <row r="10" spans="1:1" ht="51">
      <c r="A10" s="38" t="s">
        <v>54</v>
      </c>
    </row>
    <row r="11" spans="1:1" s="10" customFormat="1">
      <c r="A11" s="40"/>
    </row>
    <row r="12" spans="1:1" s="33" customFormat="1">
      <c r="A12" s="40" t="s">
        <v>18</v>
      </c>
    </row>
    <row r="13" spans="1:1" s="10" customFormat="1" ht="51">
      <c r="A13" s="38" t="s">
        <v>50</v>
      </c>
    </row>
    <row r="14" spans="1:1">
      <c r="A14" s="40"/>
    </row>
    <row r="15" spans="1:1" s="33" customFormat="1">
      <c r="A15" s="40" t="s">
        <v>19</v>
      </c>
    </row>
    <row r="16" spans="1:1" ht="25.5">
      <c r="A16" s="43" t="s">
        <v>48</v>
      </c>
    </row>
    <row r="17" spans="1:1">
      <c r="A17" s="40"/>
    </row>
    <row r="18" spans="1:1">
      <c r="A18" s="40" t="s">
        <v>38</v>
      </c>
    </row>
    <row r="19" spans="1:1" ht="25.5">
      <c r="A19" s="43" t="s">
        <v>45</v>
      </c>
    </row>
    <row r="20" spans="1:1">
      <c r="A20" s="40"/>
    </row>
    <row r="21" spans="1:1">
      <c r="A21" s="40" t="s">
        <v>41</v>
      </c>
    </row>
    <row r="22" spans="1:1" ht="38.25">
      <c r="A22" s="38" t="s">
        <v>52</v>
      </c>
    </row>
    <row r="23" spans="1:1">
      <c r="A23" s="40"/>
    </row>
    <row r="24" spans="1:1" s="33" customFormat="1">
      <c r="A24" s="40" t="s">
        <v>42</v>
      </c>
    </row>
    <row r="25" spans="1:1" ht="51">
      <c r="A25" s="43" t="s">
        <v>47</v>
      </c>
    </row>
    <row r="26" spans="1:1">
      <c r="A26" s="40"/>
    </row>
    <row r="27" spans="1:1" s="33" customFormat="1">
      <c r="A27" s="40" t="s">
        <v>43</v>
      </c>
    </row>
    <row r="28" spans="1:1" ht="25.5">
      <c r="A28" s="38" t="s">
        <v>46</v>
      </c>
    </row>
    <row r="29" spans="1:1">
      <c r="A29" s="38"/>
    </row>
    <row r="30" spans="1:1" s="33" customFormat="1">
      <c r="A30" s="40" t="s">
        <v>39</v>
      </c>
    </row>
    <row r="31" spans="1:1" s="41" customFormat="1" ht="25.5">
      <c r="A31" s="42" t="s">
        <v>53</v>
      </c>
    </row>
    <row r="32" spans="1:1" customFormat="1" hidden="1"/>
    <row r="33" hidden="1"/>
    <row r="34" hidden="1"/>
    <row r="35" hidden="1"/>
    <row r="36" hidden="1"/>
    <row r="37" hidden="1"/>
    <row r="38" hidden="1"/>
    <row r="39" hidden="1"/>
    <row r="40" hidden="1"/>
    <row r="41" hidden="1"/>
    <row r="42" hidden="1"/>
    <row r="43" hidden="1"/>
    <row r="44" hidden="1"/>
    <row r="45" hidden="1"/>
    <row r="46" hidden="1"/>
    <row r="47" hidden="1"/>
    <row r="4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sheetData>
  <pageMargins left="0.59055118110236227" right="0.19685039370078741" top="0.27559055118110237" bottom="0.39370078740157483" header="0.86614173228346458" footer="0.27559055118110237"/>
  <pageSetup scale="85" orientation="landscape" r:id="rId1"/>
  <headerFooter scaleWithDoc="0"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theme="9" tint="-0.249977111117893"/>
  </sheetPr>
  <dimension ref="A1:B117"/>
  <sheetViews>
    <sheetView workbookViewId="0"/>
  </sheetViews>
  <sheetFormatPr baseColWidth="10" defaultColWidth="0" defaultRowHeight="12.75" customHeight="1" zeroHeight="1"/>
  <cols>
    <col min="1" max="1" width="156.5703125" style="100" customWidth="1"/>
    <col min="2" max="2" width="1.7109375" customWidth="1"/>
    <col min="3" max="16384" width="11.42578125" style="7" hidden="1"/>
  </cols>
  <sheetData>
    <row r="1" spans="1:2" ht="39.950000000000003" customHeight="1">
      <c r="A1" s="84" t="s">
        <v>81</v>
      </c>
      <c r="B1" s="7"/>
    </row>
    <row r="2" spans="1:2" s="33" customFormat="1">
      <c r="A2" s="99" t="s">
        <v>23</v>
      </c>
    </row>
    <row r="3" spans="1:2" ht="23.25" customHeight="1">
      <c r="A3" s="101" t="s">
        <v>12</v>
      </c>
    </row>
    <row r="4" spans="1:2" s="34" customFormat="1" ht="38.25" customHeight="1">
      <c r="A4" s="43" t="s">
        <v>82</v>
      </c>
      <c r="B4"/>
    </row>
    <row r="5" spans="1:2">
      <c r="A5" s="38"/>
    </row>
    <row r="6" spans="1:2" ht="51" customHeight="1">
      <c r="A6" s="104" t="s">
        <v>85</v>
      </c>
    </row>
    <row r="7" spans="1:2">
      <c r="A7" s="38"/>
    </row>
    <row r="8" spans="1:2" ht="49.5" customHeight="1">
      <c r="A8" s="43" t="s">
        <v>89</v>
      </c>
    </row>
    <row r="9" spans="1:2">
      <c r="A9" s="38" t="s">
        <v>57</v>
      </c>
    </row>
    <row r="10" spans="1:2" s="10" customFormat="1" ht="41.25" customHeight="1">
      <c r="A10" s="43" t="s">
        <v>88</v>
      </c>
      <c r="B10"/>
    </row>
    <row r="11" spans="1:2">
      <c r="A11" s="38" t="s">
        <v>57</v>
      </c>
    </row>
    <row r="12" spans="1:2" ht="30" customHeight="1">
      <c r="A12" s="43" t="s">
        <v>86</v>
      </c>
    </row>
    <row r="13" spans="1:2">
      <c r="A13" s="38" t="s">
        <v>57</v>
      </c>
    </row>
    <row r="14" spans="1:2" ht="24.75" customHeight="1">
      <c r="A14" s="102" t="s">
        <v>27</v>
      </c>
    </row>
    <row r="15" spans="1:2" ht="39.75" customHeight="1">
      <c r="A15" s="43" t="s">
        <v>83</v>
      </c>
    </row>
    <row r="16" spans="1:2">
      <c r="A16" s="38" t="s">
        <v>57</v>
      </c>
    </row>
    <row r="17" spans="1:2" ht="34.5" customHeight="1">
      <c r="A17" s="38" t="s">
        <v>84</v>
      </c>
    </row>
    <row r="18" spans="1:2">
      <c r="A18" s="38"/>
    </row>
    <row r="19" spans="1:2" s="41" customFormat="1" ht="37.5" customHeight="1">
      <c r="A19" s="103" t="s">
        <v>87</v>
      </c>
      <c r="B19"/>
    </row>
    <row r="20" spans="1:2" ht="12.75" customHeight="1"/>
    <row r="21" spans="1:2" ht="12.75" hidden="1" customHeight="1"/>
    <row r="22" spans="1:2" ht="12.75" hidden="1" customHeight="1"/>
    <row r="23" spans="1:2" ht="12.75" hidden="1" customHeight="1"/>
    <row r="24" spans="1:2" ht="12.75" hidden="1" customHeight="1"/>
    <row r="25" spans="1:2" ht="12.75" hidden="1" customHeight="1"/>
    <row r="26" spans="1:2" ht="12.75" hidden="1" customHeight="1"/>
    <row r="27" spans="1:2" ht="12.75" hidden="1" customHeight="1"/>
    <row r="28" spans="1:2" ht="12.75" hidden="1" customHeight="1"/>
    <row r="29" spans="1:2" ht="12.75" hidden="1" customHeight="1"/>
    <row r="30" spans="1:2" ht="12.75" hidden="1" customHeight="1"/>
    <row r="31" spans="1:2" ht="12.75" hidden="1" customHeight="1"/>
    <row r="32" spans="1:2" ht="12.75" hidden="1" customHeight="1"/>
    <row r="33" ht="12.75" hidden="1" customHeight="1"/>
    <row r="34" ht="12.75" hidden="1" customHeight="1"/>
    <row r="35" ht="12.75" hidden="1" customHeight="1"/>
    <row r="36" ht="12.75" hidden="1" customHeight="1"/>
    <row r="37" ht="12.75" hidden="1" customHeight="1"/>
    <row r="38" ht="12.75" hidden="1" customHeight="1"/>
    <row r="39" ht="12.75" hidden="1" customHeight="1"/>
    <row r="40" ht="12.75" hidden="1" customHeight="1"/>
    <row r="41" ht="12.75" hidden="1" customHeight="1"/>
    <row r="42" ht="12.75" hidden="1" customHeight="1"/>
    <row r="43" ht="12.75" hidden="1" customHeight="1"/>
    <row r="44" ht="12.75" hidden="1" customHeight="1"/>
    <row r="45" ht="12.75" hidden="1" customHeight="1"/>
    <row r="46" ht="12.75" hidden="1" customHeight="1"/>
    <row r="47" ht="12.75" hidden="1" customHeight="1"/>
    <row r="48" ht="12.75" hidden="1" customHeight="1"/>
    <row r="49" spans="1:1" ht="12.75" hidden="1" customHeight="1"/>
    <row r="50" spans="1:1" ht="12.75" hidden="1" customHeight="1"/>
    <row r="51" spans="1:1" ht="12.75" hidden="1" customHeight="1"/>
    <row r="52" spans="1:1" ht="12.75" hidden="1" customHeight="1"/>
    <row r="53" spans="1:1" ht="12.75" hidden="1" customHeight="1"/>
    <row r="54" spans="1:1" ht="12.75" hidden="1" customHeight="1"/>
    <row r="55" spans="1:1" ht="12.75" hidden="1" customHeight="1"/>
    <row r="56" spans="1:1" ht="12.75" hidden="1" customHeight="1"/>
    <row r="57" spans="1:1" ht="12.75" hidden="1" customHeight="1"/>
    <row r="58" spans="1:1" ht="12.75" hidden="1" customHeight="1"/>
    <row r="59" spans="1:1" ht="12.75" hidden="1" customHeight="1"/>
    <row r="60" spans="1:1" hidden="1"/>
    <row r="61" spans="1:1" hidden="1"/>
    <row r="62" spans="1:1" hidden="1">
      <c r="A62" s="35"/>
    </row>
    <row r="63" spans="1:1" ht="12.75" hidden="1" customHeight="1"/>
    <row r="64" spans="1:1" ht="12.75" hidden="1" customHeight="1"/>
    <row r="65" ht="12.75" hidden="1" customHeight="1"/>
    <row r="66" ht="12.75" hidden="1" customHeight="1"/>
    <row r="67" ht="12.75" hidden="1" customHeight="1"/>
    <row r="68" ht="12.75" hidden="1" customHeight="1"/>
    <row r="69" ht="12.75" hidden="1" customHeight="1"/>
    <row r="70" ht="12.75" hidden="1" customHeight="1"/>
    <row r="71" ht="12.75" hidden="1" customHeight="1"/>
    <row r="72" ht="12.75" hidden="1" customHeight="1"/>
    <row r="73" ht="12.75" hidden="1" customHeight="1"/>
    <row r="74" ht="12.75" hidden="1" customHeight="1"/>
    <row r="75" ht="12.75" hidden="1" customHeight="1"/>
    <row r="76" ht="12.75" hidden="1" customHeight="1"/>
    <row r="77" ht="12.75" hidden="1" customHeight="1"/>
    <row r="78" ht="12.75" hidden="1" customHeight="1"/>
    <row r="79" ht="12.75" hidden="1" customHeight="1"/>
    <row r="80" ht="12.75" hidden="1" customHeight="1"/>
    <row r="81" ht="12.75" hidden="1" customHeight="1"/>
    <row r="82" ht="12.75" hidden="1" customHeight="1"/>
    <row r="83" ht="12.75" hidden="1" customHeight="1"/>
    <row r="84" ht="12.75" hidden="1" customHeight="1"/>
    <row r="85" ht="12.75" hidden="1" customHeight="1"/>
    <row r="86" ht="12.75" hidden="1" customHeight="1"/>
    <row r="87" ht="12.75" hidden="1" customHeight="1"/>
    <row r="88" ht="12.75" hidden="1" customHeight="1"/>
    <row r="89" ht="12.75" hidden="1" customHeight="1"/>
    <row r="90" ht="12.75" hidden="1" customHeight="1"/>
    <row r="91" ht="12.75" hidden="1" customHeight="1"/>
    <row r="92" ht="12.75" hidden="1" customHeight="1"/>
    <row r="93" ht="12.75" hidden="1" customHeight="1"/>
    <row r="94" ht="12.75" hidden="1" customHeight="1"/>
    <row r="95" ht="12.75" hidden="1" customHeight="1"/>
    <row r="96" ht="12.75" hidden="1" customHeight="1"/>
    <row r="97" ht="12.75" hidden="1" customHeight="1"/>
    <row r="98" ht="12.75" hidden="1" customHeight="1"/>
    <row r="99" ht="12.75" hidden="1" customHeight="1"/>
    <row r="100" ht="12.75" hidden="1" customHeight="1"/>
    <row r="101" ht="12.75" hidden="1" customHeight="1"/>
    <row r="102" ht="12.75" hidden="1" customHeight="1"/>
    <row r="103" ht="12.75" hidden="1" customHeight="1"/>
    <row r="104" ht="12.75" hidden="1" customHeight="1"/>
    <row r="105" ht="12.75" hidden="1" customHeight="1"/>
    <row r="106" ht="12.75" hidden="1" customHeight="1"/>
    <row r="107" ht="12.75" hidden="1" customHeight="1"/>
    <row r="108" ht="12.75" hidden="1" customHeight="1"/>
    <row r="109" ht="12.75" hidden="1" customHeight="1"/>
    <row r="110" ht="12.75" hidden="1" customHeight="1"/>
    <row r="111" ht="12.75" hidden="1" customHeight="1"/>
    <row r="112" ht="12.75" hidden="1" customHeight="1"/>
    <row r="113" ht="12.75" hidden="1" customHeight="1"/>
    <row r="114" ht="12.75" hidden="1" customHeight="1"/>
    <row r="115" ht="12.75" hidden="1" customHeight="1"/>
    <row r="116" ht="12.75" hidden="1" customHeight="1"/>
    <row r="117" ht="12.75" hidden="1" customHeight="1"/>
  </sheetData>
  <pageMargins left="0.59055118110236227" right="0.19685039370078741" top="0.27559055118110237" bottom="0.96" header="0.86614173228346458" footer="0.23"/>
  <pageSetup scale="85" orientation="landscape" r:id="rId1"/>
  <headerFooter scaleWithDoc="0" alignWithMargins="0">
    <oddFooter>&amp;L&amp;"Arial,Negrita"&amp;9JEFE DEL ÁREA DE RECURSOS FINANCIEROS Y CONTABILIDAD
                 C.P. ROSARIO HERNÁNDEZ JIMÉNEZ&amp;R&amp;"Arial,Negrita"&amp;9JEFE DE LA UNIDAD DE APOYO ADMINISTRATIVO
LIC. MARÍA TERESA CAMACHO PANIAGUA     &amp;"Arial,Normal"&amp;10.</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INF. CONAC</vt:lpstr>
      <vt:lpstr>Ejercicio y Destino GFyR</vt:lpstr>
      <vt:lpstr>Prog y Proy de Inv</vt:lpstr>
      <vt:lpstr>Anexo 1</vt:lpstr>
      <vt:lpstr>Anexo 2</vt:lpstr>
      <vt:lpstr>Gto Sector Púb Clasif Econ</vt:lpstr>
      <vt:lpstr>Jus. Gto Sector Púb Clasif Econ</vt:lpstr>
      <vt:lpstr>'Gto Sector Púb Clasif Econ'!Área_de_impresión</vt:lpstr>
      <vt:lpstr>'Jus. Gto Sector Púb Clasif Econ'!Títulos_a_imprimir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Secretaría de Hacienda</dc:creator>
  <cp:lastModifiedBy>Eduardo Ríos Nieto</cp:lastModifiedBy>
  <cp:lastPrinted>2021-11-03T21:56:16Z</cp:lastPrinted>
  <dcterms:created xsi:type="dcterms:W3CDTF">1999-10-02T16:41:14Z</dcterms:created>
  <dcterms:modified xsi:type="dcterms:W3CDTF">2021-11-04T16:43:58Z</dcterms:modified>
</cp:coreProperties>
</file>